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ačurov KD\E mail\"/>
    </mc:Choice>
  </mc:AlternateContent>
  <xr:revisionPtr revIDLastSave="0" documentId="13_ncr:1_{EDEAA4A8-1BB9-460F-9316-553E0D0061DB}" xr6:coauthVersionLast="46" xr6:coauthVersionMax="46" xr10:uidLastSave="{00000000-0000-0000-0000-000000000000}"/>
  <bookViews>
    <workbookView xWindow="28680" yWindow="-120" windowWidth="29040" windowHeight="15840" xr2:uid="{80E0EB18-30EA-46B1-9879-B6A4C502022D}"/>
  </bookViews>
  <sheets>
    <sheet name="Rekapitulácia" sheetId="1" r:id="rId1"/>
    <sheet name="Krycí list stavby" sheetId="2" r:id="rId2"/>
    <sheet name="SO 15276" sheetId="3" r:id="rId3"/>
    <sheet name="SO 15277" sheetId="4" r:id="rId4"/>
  </sheets>
  <definedNames>
    <definedName name="_xlnm.Print_Area" localSheetId="2">'SO 15276'!$B$2:$V$160</definedName>
    <definedName name="_xlnm.Print_Area" localSheetId="3">'SO 15277'!$B$2:$V$123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5" i="2"/>
  <c r="E18" i="2"/>
  <c r="D18" i="2"/>
  <c r="C18" i="2"/>
  <c r="D17" i="2"/>
  <c r="D15" i="2"/>
  <c r="F9" i="1"/>
  <c r="D9" i="1"/>
  <c r="E8" i="1"/>
  <c r="E7" i="1"/>
  <c r="K8" i="1"/>
  <c r="H29" i="4"/>
  <c r="P29" i="4" s="1"/>
  <c r="P16" i="4"/>
  <c r="Z123" i="4"/>
  <c r="V120" i="4"/>
  <c r="V122" i="4" s="1"/>
  <c r="I63" i="4" s="1"/>
  <c r="M120" i="4"/>
  <c r="F62" i="4" s="1"/>
  <c r="K119" i="4"/>
  <c r="J119" i="4"/>
  <c r="S119" i="4"/>
  <c r="L119" i="4"/>
  <c r="I119" i="4"/>
  <c r="K118" i="4"/>
  <c r="J118" i="4"/>
  <c r="S118" i="4"/>
  <c r="L118" i="4"/>
  <c r="I118" i="4"/>
  <c r="I120" i="4" s="1"/>
  <c r="I58" i="4"/>
  <c r="H58" i="4"/>
  <c r="S112" i="4"/>
  <c r="V112" i="4"/>
  <c r="M112" i="4"/>
  <c r="F58" i="4" s="1"/>
  <c r="I112" i="4"/>
  <c r="G58" i="4" s="1"/>
  <c r="K111" i="4"/>
  <c r="J111" i="4"/>
  <c r="S111" i="4"/>
  <c r="L111" i="4"/>
  <c r="L112" i="4" s="1"/>
  <c r="E58" i="4" s="1"/>
  <c r="I111" i="4"/>
  <c r="F57" i="4"/>
  <c r="M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V101" i="4"/>
  <c r="V108" i="4" s="1"/>
  <c r="I57" i="4" s="1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S108" i="4" s="1"/>
  <c r="H57" i="4" s="1"/>
  <c r="L96" i="4"/>
  <c r="L108" i="4" s="1"/>
  <c r="E57" i="4" s="1"/>
  <c r="I96" i="4"/>
  <c r="I56" i="4"/>
  <c r="F56" i="4"/>
  <c r="V93" i="4"/>
  <c r="M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K123" i="4" s="1"/>
  <c r="J82" i="4"/>
  <c r="S82" i="4"/>
  <c r="L82" i="4"/>
  <c r="I82" i="4"/>
  <c r="P19" i="4"/>
  <c r="K7" i="1"/>
  <c r="H29" i="3"/>
  <c r="P29" i="3" s="1"/>
  <c r="P16" i="3"/>
  <c r="Z160" i="3"/>
  <c r="I68" i="3"/>
  <c r="V157" i="3"/>
  <c r="V159" i="3" s="1"/>
  <c r="I69" i="3" s="1"/>
  <c r="M157" i="3"/>
  <c r="F68" i="3" s="1"/>
  <c r="L157" i="3"/>
  <c r="E68" i="3" s="1"/>
  <c r="K156" i="3"/>
  <c r="J156" i="3"/>
  <c r="S156" i="3"/>
  <c r="L156" i="3"/>
  <c r="I156" i="3"/>
  <c r="I157" i="3" s="1"/>
  <c r="G68" i="3" s="1"/>
  <c r="M150" i="3"/>
  <c r="F64" i="3" s="1"/>
  <c r="K149" i="3"/>
  <c r="J149" i="3"/>
  <c r="V149" i="3"/>
  <c r="S149" i="3"/>
  <c r="S150" i="3" s="1"/>
  <c r="H64" i="3" s="1"/>
  <c r="L149" i="3"/>
  <c r="I149" i="3"/>
  <c r="K148" i="3"/>
  <c r="J148" i="3"/>
  <c r="V148" i="3"/>
  <c r="V150" i="3" s="1"/>
  <c r="I64" i="3" s="1"/>
  <c r="S148" i="3"/>
  <c r="L148" i="3"/>
  <c r="L150" i="3" s="1"/>
  <c r="E64" i="3" s="1"/>
  <c r="I148" i="3"/>
  <c r="I150" i="3" s="1"/>
  <c r="G64" i="3" s="1"/>
  <c r="I63" i="3"/>
  <c r="V145" i="3"/>
  <c r="M145" i="3"/>
  <c r="F63" i="3" s="1"/>
  <c r="K144" i="3"/>
  <c r="J144" i="3"/>
  <c r="S144" i="3"/>
  <c r="L144" i="3"/>
  <c r="I144" i="3"/>
  <c r="K143" i="3"/>
  <c r="J143" i="3"/>
  <c r="S143" i="3"/>
  <c r="S145" i="3" s="1"/>
  <c r="H63" i="3" s="1"/>
  <c r="L143" i="3"/>
  <c r="L145" i="3" s="1"/>
  <c r="E63" i="3" s="1"/>
  <c r="I143" i="3"/>
  <c r="I145" i="3" s="1"/>
  <c r="G63" i="3" s="1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V136" i="3"/>
  <c r="S136" i="3"/>
  <c r="L136" i="3"/>
  <c r="I136" i="3"/>
  <c r="K135" i="3"/>
  <c r="J135" i="3"/>
  <c r="V135" i="3"/>
  <c r="S135" i="3"/>
  <c r="L135" i="3"/>
  <c r="I135" i="3"/>
  <c r="K134" i="3"/>
  <c r="J134" i="3"/>
  <c r="V134" i="3"/>
  <c r="S134" i="3"/>
  <c r="L134" i="3"/>
  <c r="I134" i="3"/>
  <c r="K133" i="3"/>
  <c r="J133" i="3"/>
  <c r="V133" i="3"/>
  <c r="S133" i="3"/>
  <c r="L133" i="3"/>
  <c r="I133" i="3"/>
  <c r="K132" i="3"/>
  <c r="J132" i="3"/>
  <c r="V132" i="3"/>
  <c r="S132" i="3"/>
  <c r="L132" i="3"/>
  <c r="I132" i="3"/>
  <c r="K131" i="3"/>
  <c r="J131" i="3"/>
  <c r="V131" i="3"/>
  <c r="V140" i="3" s="1"/>
  <c r="I62" i="3" s="1"/>
  <c r="S131" i="3"/>
  <c r="L131" i="3"/>
  <c r="I131" i="3"/>
  <c r="K130" i="3"/>
  <c r="J130" i="3"/>
  <c r="S130" i="3"/>
  <c r="L130" i="3"/>
  <c r="I130" i="3"/>
  <c r="K129" i="3"/>
  <c r="J129" i="3"/>
  <c r="S129" i="3"/>
  <c r="L129" i="3"/>
  <c r="I129" i="3"/>
  <c r="K128" i="3"/>
  <c r="J128" i="3"/>
  <c r="S128" i="3"/>
  <c r="L128" i="3"/>
  <c r="I128" i="3"/>
  <c r="K127" i="3"/>
  <c r="J127" i="3"/>
  <c r="S127" i="3"/>
  <c r="L127" i="3"/>
  <c r="I127" i="3"/>
  <c r="K126" i="3"/>
  <c r="J126" i="3"/>
  <c r="S126" i="3"/>
  <c r="L126" i="3"/>
  <c r="I126" i="3"/>
  <c r="K125" i="3"/>
  <c r="J125" i="3"/>
  <c r="S125" i="3"/>
  <c r="L125" i="3"/>
  <c r="I125" i="3"/>
  <c r="K124" i="3"/>
  <c r="J124" i="3"/>
  <c r="S124" i="3"/>
  <c r="S140" i="3" s="1"/>
  <c r="H62" i="3" s="1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L117" i="3"/>
  <c r="I117" i="3"/>
  <c r="I140" i="3" s="1"/>
  <c r="G62" i="3" s="1"/>
  <c r="K113" i="3"/>
  <c r="J113" i="3"/>
  <c r="S113" i="3"/>
  <c r="M113" i="3"/>
  <c r="I113" i="3"/>
  <c r="K112" i="3"/>
  <c r="J112" i="3"/>
  <c r="S112" i="3"/>
  <c r="M112" i="3"/>
  <c r="M114" i="3" s="1"/>
  <c r="F61" i="3" s="1"/>
  <c r="I112" i="3"/>
  <c r="K111" i="3"/>
  <c r="J111" i="3"/>
  <c r="V111" i="3"/>
  <c r="V114" i="3" s="1"/>
  <c r="I61" i="3" s="1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S114" i="3" s="1"/>
  <c r="H61" i="3" s="1"/>
  <c r="L108" i="3"/>
  <c r="I108" i="3"/>
  <c r="K107" i="3"/>
  <c r="J107" i="3"/>
  <c r="S107" i="3"/>
  <c r="L107" i="3"/>
  <c r="I107" i="3"/>
  <c r="I57" i="3"/>
  <c r="S101" i="3"/>
  <c r="H57" i="3" s="1"/>
  <c r="V101" i="3"/>
  <c r="M101" i="3"/>
  <c r="F57" i="3" s="1"/>
  <c r="K100" i="3"/>
  <c r="J100" i="3"/>
  <c r="S100" i="3"/>
  <c r="L100" i="3"/>
  <c r="L101" i="3" s="1"/>
  <c r="E57" i="3" s="1"/>
  <c r="I100" i="3"/>
  <c r="I101" i="3" s="1"/>
  <c r="G57" i="3" s="1"/>
  <c r="F56" i="3"/>
  <c r="V97" i="3"/>
  <c r="I56" i="3" s="1"/>
  <c r="M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V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K160" i="3" s="1"/>
  <c r="J88" i="3"/>
  <c r="S88" i="3"/>
  <c r="L88" i="3"/>
  <c r="I88" i="3"/>
  <c r="P19" i="3"/>
  <c r="L120" i="4" l="1"/>
  <c r="I108" i="4"/>
  <c r="G57" i="4" s="1"/>
  <c r="I114" i="3"/>
  <c r="L114" i="3"/>
  <c r="E61" i="3" s="1"/>
  <c r="L159" i="3"/>
  <c r="E69" i="3" s="1"/>
  <c r="C17" i="3" s="1"/>
  <c r="C17" i="2" s="1"/>
  <c r="L140" i="3"/>
  <c r="E62" i="3" s="1"/>
  <c r="M140" i="3"/>
  <c r="F62" i="3" s="1"/>
  <c r="E9" i="1"/>
  <c r="I16" i="2" s="1"/>
  <c r="I19" i="2" s="1"/>
  <c r="I122" i="4"/>
  <c r="G63" i="4" s="1"/>
  <c r="G62" i="4"/>
  <c r="L122" i="4"/>
  <c r="E63" i="4" s="1"/>
  <c r="C16" i="4" s="1"/>
  <c r="E62" i="4"/>
  <c r="S114" i="4"/>
  <c r="H59" i="4" s="1"/>
  <c r="I62" i="4"/>
  <c r="I93" i="4"/>
  <c r="G56" i="4" s="1"/>
  <c r="S120" i="4"/>
  <c r="H62" i="4" s="1"/>
  <c r="M122" i="4"/>
  <c r="F63" i="4" s="1"/>
  <c r="D16" i="4" s="1"/>
  <c r="L93" i="4"/>
  <c r="E56" i="4" s="1"/>
  <c r="M114" i="4"/>
  <c r="F59" i="4" s="1"/>
  <c r="D15" i="4" s="1"/>
  <c r="V114" i="4"/>
  <c r="I59" i="4" s="1"/>
  <c r="S93" i="4"/>
  <c r="H56" i="4" s="1"/>
  <c r="E16" i="4"/>
  <c r="I152" i="3"/>
  <c r="G65" i="3" s="1"/>
  <c r="E16" i="3" s="1"/>
  <c r="E16" i="2" s="1"/>
  <c r="G61" i="3"/>
  <c r="S152" i="3"/>
  <c r="H65" i="3" s="1"/>
  <c r="L152" i="3"/>
  <c r="E65" i="3" s="1"/>
  <c r="C16" i="3" s="1"/>
  <c r="C16" i="2" s="1"/>
  <c r="I159" i="3"/>
  <c r="G69" i="3" s="1"/>
  <c r="E17" i="3" s="1"/>
  <c r="E17" i="2" s="1"/>
  <c r="I97" i="3"/>
  <c r="G56" i="3" s="1"/>
  <c r="L97" i="3"/>
  <c r="E56" i="3" s="1"/>
  <c r="I103" i="3"/>
  <c r="G58" i="3" s="1"/>
  <c r="E15" i="3" s="1"/>
  <c r="P21" i="3" s="1"/>
  <c r="V152" i="3"/>
  <c r="I65" i="3" s="1"/>
  <c r="S157" i="3"/>
  <c r="H68" i="3" s="1"/>
  <c r="M159" i="3"/>
  <c r="F69" i="3" s="1"/>
  <c r="D17" i="3" s="1"/>
  <c r="M103" i="3"/>
  <c r="F58" i="3" s="1"/>
  <c r="D15" i="3" s="1"/>
  <c r="S97" i="3"/>
  <c r="H56" i="3" s="1"/>
  <c r="V103" i="3"/>
  <c r="I58" i="3" s="1"/>
  <c r="M152" i="3" l="1"/>
  <c r="F65" i="3" s="1"/>
  <c r="D16" i="3" s="1"/>
  <c r="D16" i="2" s="1"/>
  <c r="E21" i="3"/>
  <c r="P23" i="3"/>
  <c r="E19" i="3"/>
  <c r="P22" i="3"/>
  <c r="S122" i="4"/>
  <c r="I114" i="4"/>
  <c r="M123" i="4"/>
  <c r="F65" i="4" s="1"/>
  <c r="L114" i="4"/>
  <c r="E59" i="4" s="1"/>
  <c r="C15" i="4" s="1"/>
  <c r="V123" i="4"/>
  <c r="I65" i="4" s="1"/>
  <c r="S103" i="3"/>
  <c r="H58" i="3" s="1"/>
  <c r="V160" i="3"/>
  <c r="I71" i="3" s="1"/>
  <c r="E23" i="3"/>
  <c r="E22" i="3"/>
  <c r="L103" i="3"/>
  <c r="E58" i="3" s="1"/>
  <c r="C15" i="3" s="1"/>
  <c r="I160" i="3"/>
  <c r="M160" i="3"/>
  <c r="F71" i="3" s="1"/>
  <c r="S159" i="3"/>
  <c r="H69" i="3" s="1"/>
  <c r="C15" i="2" l="1"/>
  <c r="G71" i="3"/>
  <c r="B7" i="1"/>
  <c r="P25" i="3"/>
  <c r="G59" i="4"/>
  <c r="E15" i="4" s="1"/>
  <c r="E15" i="2" s="1"/>
  <c r="E19" i="2" s="1"/>
  <c r="I123" i="4"/>
  <c r="H63" i="4"/>
  <c r="S123" i="4"/>
  <c r="H65" i="4" s="1"/>
  <c r="L123" i="4"/>
  <c r="E65" i="4" s="1"/>
  <c r="L160" i="3"/>
  <c r="E71" i="3" s="1"/>
  <c r="S160" i="3"/>
  <c r="H71" i="3" s="1"/>
  <c r="G65" i="4" l="1"/>
  <c r="B8" i="1"/>
  <c r="P27" i="3"/>
  <c r="C7" i="1"/>
  <c r="B9" i="1"/>
  <c r="G7" i="1"/>
  <c r="E22" i="4"/>
  <c r="E22" i="2" s="1"/>
  <c r="E21" i="4"/>
  <c r="E21" i="2" s="1"/>
  <c r="P21" i="4"/>
  <c r="I21" i="2" s="1"/>
  <c r="P22" i="4"/>
  <c r="I22" i="2" s="1"/>
  <c r="E19" i="4"/>
  <c r="E23" i="4"/>
  <c r="E23" i="2" s="1"/>
  <c r="P23" i="4"/>
  <c r="I23" i="2" s="1"/>
  <c r="I25" i="2" l="1"/>
  <c r="I27" i="2" s="1"/>
  <c r="H28" i="3"/>
  <c r="P28" i="3" s="1"/>
  <c r="P30" i="3" s="1"/>
  <c r="P25" i="4"/>
  <c r="P27" i="4" l="1"/>
  <c r="C8" i="1"/>
  <c r="C9" i="1" l="1"/>
  <c r="G8" i="1"/>
  <c r="G9" i="1" s="1"/>
  <c r="B10" i="1" s="1"/>
  <c r="H28" i="4"/>
  <c r="P28" i="4" s="1"/>
  <c r="P30" i="4" s="1"/>
  <c r="B11" i="1" l="1"/>
  <c r="H28" i="2"/>
  <c r="I28" i="2" s="1"/>
  <c r="G10" i="1"/>
  <c r="H29" i="2" l="1"/>
  <c r="I29" i="2" s="1"/>
  <c r="I30" i="2" s="1"/>
  <c r="G11" i="1"/>
  <c r="G12" i="1" s="1"/>
</calcChain>
</file>

<file path=xl/sharedStrings.xml><?xml version="1.0" encoding="utf-8"?>
<sst xmlns="http://schemas.openxmlformats.org/spreadsheetml/2006/main" count="516" uniqueCount="227">
  <si>
    <t>Rekapitulácia rozpočtu</t>
  </si>
  <si>
    <t>Stavba Vonkajšia oprava Kultúrneho  domu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</si>
  <si>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</si>
  <si>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</si>
  <si>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</si>
  <si>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</si>
  <si>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</si>
  <si>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</si>
  <si>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</si>
  <si>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</si>
  <si>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</si>
  <si>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</si>
  <si>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Časť A Výmena strešnej krytiny</t>
  </si>
  <si>
    <t>Časť B Zateplenie zadnej steny</t>
  </si>
  <si>
    <t>Krycí list rozpočtu</t>
  </si>
  <si>
    <t>Objekt Časť A Výmena strešnej krytiny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</si>
  <si>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</si>
  <si>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</si>
  <si>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</si>
  <si>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</si>
  <si>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</si>
  <si>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29. 3. 2021</t>
  </si>
  <si>
    <t>Odberateľ: Obec Sačurov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</si>
  <si>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</si>
  <si>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</si>
  <si>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</si>
  <si>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</si>
  <si>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</si>
  <si>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</si>
  <si>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</si>
  <si>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</si>
  <si>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</si>
  <si>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</si>
  <si>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</si>
  <si>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</si>
  <si>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</si>
  <si>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</si>
  <si>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</si>
  <si>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</si>
  <si>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</si>
  <si>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</si>
  <si>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</si>
  <si>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</si>
  <si>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</si>
  <si>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</si>
  <si>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</si>
  <si>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</si>
  <si>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</si>
  <si>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</si>
  <si>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</si>
  <si>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</si>
  <si>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</si>
  <si>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</si>
  <si>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</si>
  <si>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</si>
  <si>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</si>
  <si>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</si>
  <si>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29. 3. 2021</t>
  </si>
  <si>
    <t>Prehľad rozpočtových nákladov</t>
  </si>
  <si>
    <t>Práce HSV</t>
  </si>
  <si>
    <t xml:space="preserve">   OSTATNÉ PRÁCE</t>
  </si>
  <si>
    <t xml:space="preserve">   PRESUNY HMÔT</t>
  </si>
  <si>
    <t>Práce PSV</t>
  </si>
  <si>
    <t xml:space="preserve">   KONŠTRUKCIE TESÁRSKE</t>
  </si>
  <si>
    <t xml:space="preserve">   KONŠTRUKCIE KLAMPIARSKE</t>
  </si>
  <si>
    <t xml:space="preserve">   KRYTINY TVRDÉ</t>
  </si>
  <si>
    <t xml:space="preserve">   KOVOVÉ DOPLNKOVÉ KONŠTRUKCIE</t>
  </si>
  <si>
    <t>Montážne práce</t>
  </si>
  <si>
    <t xml:space="preserve">   M-21 ELEKTROMONTÁŽE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</si>
  <si>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</si>
  <si>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</si>
  <si>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</si>
  <si>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</si>
  <si>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</si>
  <si>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</si>
  <si>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</si>
  <si>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</si>
  <si>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</si>
  <si>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</si>
  <si>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</si>
  <si>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</si>
  <si>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</si>
  <si>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</si>
  <si>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</si>
  <si>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Vonkajšia oprava Kultúrneho  domu</t>
  </si>
  <si>
    <t>941941031</t>
  </si>
  <si>
    <t>Montáž lešenia ľahkého pracovného radového s podlahami šírky od 0,80 do 1,00 m a výšky do 10 m</t>
  </si>
  <si>
    <t>m2</t>
  </si>
  <si>
    <t>941941191</t>
  </si>
  <si>
    <t>Príplatok za prvý a každý ďalší i začatý mesiac použitia lešenia k cene -1031</t>
  </si>
  <si>
    <t>941941831</t>
  </si>
  <si>
    <t>Demontáž lešenia ľahkého pracovného radového a s podlahami, šírky 0,80-1,00 m a výšky do 10m</t>
  </si>
  <si>
    <t>962032631</t>
  </si>
  <si>
    <t>Búranie komínov. muriva z tehál nad strechou na akúkoľvek maltu x -1.633 t</t>
  </si>
  <si>
    <t>m3</t>
  </si>
  <si>
    <t>979011111</t>
  </si>
  <si>
    <t>Zvislá doprava sutiny a vybúraných hmôt za prvé podlažie nad alebo pod základným podlažím</t>
  </si>
  <si>
    <t>t</t>
  </si>
  <si>
    <t>979089112</t>
  </si>
  <si>
    <t xml:space="preserve">Poplatok za skladovanie </t>
  </si>
  <si>
    <t>979082315</t>
  </si>
  <si>
    <t>Vodorovná doprava sutiny a vybúraných hmôt bez naloženia ale so zložením do 3000 m</t>
  </si>
  <si>
    <t>979082319</t>
  </si>
  <si>
    <t>Príplatok k cenám za každých ďalších aj začatých 1000 m</t>
  </si>
  <si>
    <t>979086112</t>
  </si>
  <si>
    <t>Nakladanie alebo prekladanie na dopravný prostriedok pri vodorovnej doprave sutiny a vybúraných hmôt</t>
  </si>
  <si>
    <t>999281111</t>
  </si>
  <si>
    <t>Presun hmôt pre opravy a údržbu objektov vrátane vonkajších plášťov výšky do 25 m</t>
  </si>
  <si>
    <t>762341210</t>
  </si>
  <si>
    <t>Montáž debnenia striech rovných alebo oblukových z dosiek hrubých na zraz hr. do 32 m</t>
  </si>
  <si>
    <t>762342210</t>
  </si>
  <si>
    <t>Montáž a latovania striech - kontralaty rozpon 80-120 cm</t>
  </si>
  <si>
    <t>762395000</t>
  </si>
  <si>
    <t>Spojovacie a ochranné prostriedky svorky, dosky, klince, pásová oceľ, vruty, impregnácia</t>
  </si>
  <si>
    <t>998762102</t>
  </si>
  <si>
    <t>Presun hmôt pre konštrukcie tesárske v objektoch výšky do 12 m</t>
  </si>
  <si>
    <t>762342811</t>
  </si>
  <si>
    <t>Demontáž latovania striech so sklonom do 60 st. pri osovej vzdialenosti lát do 0,22 m    0.007t</t>
  </si>
  <si>
    <t>6051254400</t>
  </si>
  <si>
    <t xml:space="preserve">Dosky mäkké rezivo - omietané smrek akosť I vrátane impregnačného náteru </t>
  </si>
  <si>
    <t>6053340500</t>
  </si>
  <si>
    <t xml:space="preserve">Laty opracované SM/JD akosť I do 25cm2 vrátane impregnačného náteru </t>
  </si>
  <si>
    <t>764311111</t>
  </si>
  <si>
    <t>Montáž strešnej krytiny hladkej z lakoplastovaného plechu hr. 0,5 mm falcovaním stojatá drážka</t>
  </si>
  <si>
    <t>764171152</t>
  </si>
  <si>
    <t xml:space="preserve"> Strešný výlez 600x600 mm pre krytinu striech</t>
  </si>
  <si>
    <t>kus</t>
  </si>
  <si>
    <t>764172127</t>
  </si>
  <si>
    <t xml:space="preserve"> Zábrana snehová LE PE striech </t>
  </si>
  <si>
    <t>m</t>
  </si>
  <si>
    <t>764172412</t>
  </si>
  <si>
    <t>Oplechovanie štablónu z lakoplastovaného trapézové plechu T8 vrátane nosnej konštrukcie</t>
  </si>
  <si>
    <t>764173236</t>
  </si>
  <si>
    <t>Sedlový hrebenáč   z plechu lakoplastovaného hr. 0,5 mm, r. š.415 mm</t>
  </si>
  <si>
    <t>764173422</t>
  </si>
  <si>
    <t>Oplechovanie čelových dosiek  z plechu lakoplastovaného hr. 0,5 mm, r. š. 250 mm</t>
  </si>
  <si>
    <t>764173433</t>
  </si>
  <si>
    <t>Okapové lemovanie z plechu lakoplastovaného hr. 0,5 mm, r. š. 180 mm</t>
  </si>
  <si>
    <t>764173441</t>
  </si>
  <si>
    <t>Štartovací pás   z plechu lakoplastovaného hr. 0,7 mm, r. š. 210 mm</t>
  </si>
  <si>
    <t>764173443</t>
  </si>
  <si>
    <t>Štartovací pás  s odkvakovým nosom do žľabu   z plechu lakoplastovaného hr. 0,5 mm, r. š. 315 mm</t>
  </si>
  <si>
    <t>764173602</t>
  </si>
  <si>
    <t>Záveterná lišta na strešnú krytinu z plechu lakoplastovaného hr. 0,5 mm, r. š.315 mm</t>
  </si>
  <si>
    <t>764352300</t>
  </si>
  <si>
    <t>Žľaby pododkvapové z plechu lakoplastovaného , r. š. 330 mm, háky, čelá</t>
  </si>
  <si>
    <t>764359222</t>
  </si>
  <si>
    <t>Kotkík žľabový z plechu lakoplastovaného, 330/120 mm</t>
  </si>
  <si>
    <t>764454222</t>
  </si>
  <si>
    <t>Odpadové rúry z plechu lakoplastovaného,priemer 120 mm, kolená, objímky s hrotom k objímke dl. 300 mm,</t>
  </si>
  <si>
    <t>998764102</t>
  </si>
  <si>
    <t>Presun hmôt pre konštrukcie klampiarske v objektoch výšky nad 6 do 12 m</t>
  </si>
  <si>
    <t>764311822</t>
  </si>
  <si>
    <t>Demontáž krytiny hladkej strešnej z tabúľ -   0,00732t</t>
  </si>
  <si>
    <t>764351836</t>
  </si>
  <si>
    <t>Demontáž háka so sklonom žľabu do 30°  0,00009t</t>
  </si>
  <si>
    <t>764352810</t>
  </si>
  <si>
    <t>Demontáž žľabov pododkvapových polkruhových so sklonom do 30° rš 330 mm   0,0033t</t>
  </si>
  <si>
    <t>764359810</t>
  </si>
  <si>
    <t>Demontáž kotlíka kónického, so sklonom žľabu do 30°     0,0011t</t>
  </si>
  <si>
    <t>764454802</t>
  </si>
  <si>
    <t>Demontáž odpadových rúr kruhových, s priemerom 120 mm       0,00285t</t>
  </si>
  <si>
    <t>764456855</t>
  </si>
  <si>
    <t>Demontáž odpadového kolena výtokového kruhového, s priemerom 120,150 a 200 mm   0,00116t</t>
  </si>
  <si>
    <t>138118020201</t>
  </si>
  <si>
    <t>Tabuľový plech lakoplastovaný hrúbka 0,5 mm</t>
  </si>
  <si>
    <t>M2</t>
  </si>
  <si>
    <t>6288001700</t>
  </si>
  <si>
    <t xml:space="preserve"> Vetrací pás hrebeňa  5m</t>
  </si>
  <si>
    <t>6288001760</t>
  </si>
  <si>
    <t>Plastový vetrací pás okapu š. 10 cm</t>
  </si>
  <si>
    <t>765901161</t>
  </si>
  <si>
    <t xml:space="preserve">Strešná fólia vysokodifúzna </t>
  </si>
  <si>
    <t>998765102</t>
  </si>
  <si>
    <t>Presun hmôt pre tvrdé krytiny v objektoch výšky nad 6 do 12 m</t>
  </si>
  <si>
    <t>767581802</t>
  </si>
  <si>
    <t>Demontáž podhľadov lamiel PVC  0,004t</t>
  </si>
  <si>
    <t>767582800</t>
  </si>
  <si>
    <t>Demontáž podhľadov roštov 0,002t</t>
  </si>
  <si>
    <t>214020001</t>
  </si>
  <si>
    <t>Výmena uchytenia bleskozvodu</t>
  </si>
  <si>
    <t>sub</t>
  </si>
  <si>
    <t>Objekt Časť B Zateplenie zadnej steny</t>
  </si>
  <si>
    <t xml:space="preserve">   POVRCHOVÉ ÚPRAVY</t>
  </si>
  <si>
    <t>620991121</t>
  </si>
  <si>
    <t>Zakrývanie škár panelov výplní vonkajších otvorov zhotovené z lešenia akýmkoľvek spôsobom</t>
  </si>
  <si>
    <t>621462232</t>
  </si>
  <si>
    <t>Vonkajšia omietka podhľadov tenkovrstvová silikónová fasádna hr. zrna 2 mm vrátane podkladného náteru</t>
  </si>
  <si>
    <t>622464232</t>
  </si>
  <si>
    <t>Vonkajšia omietka stien  tenkovrstvová silikónová hr. 2 mm vrátane podkladného náteru</t>
  </si>
  <si>
    <t>622464310</t>
  </si>
  <si>
    <t>Vonkajšia mozaiková omietka stien vrátane hr. zrna 2 mm vrátane podkladného náteru</t>
  </si>
  <si>
    <t>62525003510</t>
  </si>
  <si>
    <t>Zatepľovací systém podhšadov   z polystyrénu  hrúbky 50 mm, bez povrchovej úpravy</t>
  </si>
  <si>
    <t>625250156</t>
  </si>
  <si>
    <t>Zatepľovací systém z XPS   hrúbky 100 mm, bez povrchovej úpravy</t>
  </si>
  <si>
    <t>625252440</t>
  </si>
  <si>
    <t>Kontaktný zatepľovací systém ostenia okien a dverí s použitím polystyrénových platní (EPS) hrúbky 20 mm bez povrchových úprav</t>
  </si>
  <si>
    <t>625991031</t>
  </si>
  <si>
    <t>Zatepľovací systém stien  z polystyrénu  hrúbky 150 mm, bez povrchovej úpravy</t>
  </si>
  <si>
    <t>632451022</t>
  </si>
  <si>
    <t>Vyrovnávací poter muriva MC 15 hr 30 mm</t>
  </si>
  <si>
    <t>611421311</t>
  </si>
  <si>
    <t>Oprava omietok stropov v množstve do 30 % hrubých</t>
  </si>
  <si>
    <t>622422311</t>
  </si>
  <si>
    <t>Oprava vonkajších omietok vápenných a vápenocem. stupeň členitosti IaII -30% hladkých</t>
  </si>
  <si>
    <t>953945002</t>
  </si>
  <si>
    <t xml:space="preserve">Profil ochranný rohový s integrovanou sieťovinou na spevnenie zateplenia </t>
  </si>
  <si>
    <t>953946131</t>
  </si>
  <si>
    <t>Príslušenstvo k zateplovaciemu systému, soklový AL zakladací profil hr. 0,8 mm - hr. izolantu 150 mm</t>
  </si>
  <si>
    <t>978036131</t>
  </si>
  <si>
    <t>Otlčenie šľachtených a pod., omietok vonkajších brizolitových, v rozsahu do 30 % -0,013 t</t>
  </si>
  <si>
    <t>938902071</t>
  </si>
  <si>
    <t>Očistenie povrchu betónových konštrukcií tlakovou vodou</t>
  </si>
  <si>
    <t>764711116</t>
  </si>
  <si>
    <t>Oplechovanie parapetov z lakoplastovaného plechu hr. 0,55 mm, bielej farby  rš 410 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</si>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</sst>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1081-0E26-4DC9-B07D-808730708C65}">
  <dimension ref="A1:Z12"/>
  <sheetViews>
    <sheetView tabSelected="1" workbookViewId="0">
      <selection activeCell="A14" sqref="A14:G21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8.77734375" customWidth="1"/>
    <col min="4" max="4" width="8.21875" customWidth="1"/>
    <col min="5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7">
        <f>'SO 15276'!I160-Rekapitulácia!D7</f>
        <v>0</v>
      </c>
      <c r="C7" s="217">
        <f>'SO 15276'!P25</f>
        <v>0</v>
      </c>
      <c r="D7" s="217">
        <v>0</v>
      </c>
      <c r="E7" s="217">
        <f>'SO 15276'!P16</f>
        <v>0</v>
      </c>
      <c r="F7" s="217">
        <v>0</v>
      </c>
      <c r="G7" s="217">
        <f>B7+C7+D7+E7+F7</f>
        <v>0</v>
      </c>
      <c r="K7">
        <f>'SO 15276'!K160</f>
        <v>0</v>
      </c>
      <c r="Q7">
        <v>30.126000000000001</v>
      </c>
    </row>
    <row r="8" spans="1:26" x14ac:dyDescent="0.3">
      <c r="A8" s="2" t="s">
        <v>13</v>
      </c>
      <c r="B8" s="219">
        <f>'SO 15277'!I123-Rekapitulácia!D8</f>
        <v>0</v>
      </c>
      <c r="C8" s="219">
        <f>'SO 15277'!P25</f>
        <v>0</v>
      </c>
      <c r="D8" s="219">
        <v>0</v>
      </c>
      <c r="E8" s="219">
        <f>'SO 15277'!P16</f>
        <v>0</v>
      </c>
      <c r="F8" s="219">
        <v>0</v>
      </c>
      <c r="G8" s="219">
        <f>B8+C8+D8+E8+F8</f>
        <v>0</v>
      </c>
      <c r="K8">
        <f>'SO 15277'!K123</f>
        <v>0</v>
      </c>
      <c r="Q8">
        <v>30.126000000000001</v>
      </c>
    </row>
    <row r="9" spans="1:26" x14ac:dyDescent="0.3">
      <c r="A9" s="222" t="s">
        <v>216</v>
      </c>
      <c r="B9" s="223">
        <f>SUM(B7:B8)</f>
        <v>0</v>
      </c>
      <c r="C9" s="223">
        <f>SUM(C7:C8)</f>
        <v>0</v>
      </c>
      <c r="D9" s="223">
        <f>SUM(D7:D8)</f>
        <v>0</v>
      </c>
      <c r="E9" s="223">
        <f>SUM(E7:E8)</f>
        <v>0</v>
      </c>
      <c r="F9" s="223">
        <f>SUM(F7:F8)</f>
        <v>0</v>
      </c>
      <c r="G9" s="223">
        <f>SUM(G7:G8)-SUM(Z7:Z8)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220" t="s">
        <v>217</v>
      </c>
      <c r="B10" s="221">
        <f>G9-SUM(Rekapitulácia!K7:'Rekapitulácia'!K8)*1</f>
        <v>0</v>
      </c>
      <c r="C10" s="221"/>
      <c r="D10" s="221"/>
      <c r="E10" s="221"/>
      <c r="F10" s="221"/>
      <c r="G10" s="221">
        <f>ROUND(((ROUND(B10,2)*20)/100),2)*1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4" t="s">
        <v>218</v>
      </c>
      <c r="B11" s="218">
        <f>(G9-B10)</f>
        <v>0</v>
      </c>
      <c r="C11" s="218"/>
      <c r="D11" s="218"/>
      <c r="E11" s="218"/>
      <c r="F11" s="218"/>
      <c r="G11" s="218">
        <f>ROUND(((ROUND(B11,2)*0)/100),2)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224" t="s">
        <v>219</v>
      </c>
      <c r="B12" s="225"/>
      <c r="C12" s="225"/>
      <c r="D12" s="225"/>
      <c r="E12" s="225"/>
      <c r="F12" s="225"/>
      <c r="G12" s="225">
        <f>SUM(G9:G11)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28AE-1CD5-4284-BA93-1B7A960280CE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0" t="s">
        <v>220</v>
      </c>
      <c r="C2" s="301"/>
      <c r="D2" s="301"/>
      <c r="E2" s="301"/>
      <c r="F2" s="301"/>
      <c r="G2" s="301"/>
      <c r="H2" s="301"/>
      <c r="I2" s="301"/>
      <c r="J2" s="302"/>
      <c r="K2" s="267"/>
      <c r="L2" s="267"/>
      <c r="M2" s="267"/>
      <c r="N2" s="267"/>
      <c r="O2" s="267"/>
      <c r="P2" s="153"/>
    </row>
    <row r="3" spans="1:23" ht="18" customHeight="1" x14ac:dyDescent="0.3">
      <c r="A3" s="1"/>
      <c r="B3" s="303" t="s">
        <v>1</v>
      </c>
      <c r="C3" s="304"/>
      <c r="D3" s="304"/>
      <c r="E3" s="304"/>
      <c r="F3" s="304"/>
      <c r="G3" s="305"/>
      <c r="H3" s="305"/>
      <c r="I3" s="305"/>
      <c r="J3" s="306"/>
      <c r="K3" s="267"/>
      <c r="L3" s="267"/>
      <c r="M3" s="267"/>
      <c r="N3" s="267"/>
      <c r="O3" s="267"/>
      <c r="P3" s="153"/>
    </row>
    <row r="4" spans="1:23" ht="18" customHeight="1" x14ac:dyDescent="0.3">
      <c r="A4" s="1"/>
      <c r="B4" s="235"/>
      <c r="C4" s="226"/>
      <c r="D4" s="226"/>
      <c r="E4" s="226"/>
      <c r="F4" s="236" t="s">
        <v>16</v>
      </c>
      <c r="G4" s="226"/>
      <c r="H4" s="226"/>
      <c r="I4" s="226"/>
      <c r="J4" s="270"/>
      <c r="K4" s="267"/>
      <c r="L4" s="267"/>
      <c r="M4" s="267"/>
      <c r="N4" s="267"/>
      <c r="O4" s="267"/>
      <c r="P4" s="153"/>
    </row>
    <row r="5" spans="1:23" ht="18" customHeight="1" x14ac:dyDescent="0.3">
      <c r="A5" s="1"/>
      <c r="B5" s="234"/>
      <c r="C5" s="226"/>
      <c r="D5" s="226"/>
      <c r="E5" s="226"/>
      <c r="F5" s="236" t="s">
        <v>17</v>
      </c>
      <c r="G5" s="226"/>
      <c r="H5" s="226"/>
      <c r="I5" s="226"/>
      <c r="J5" s="270"/>
      <c r="K5" s="267"/>
      <c r="L5" s="267"/>
      <c r="M5" s="267"/>
      <c r="N5" s="267"/>
      <c r="O5" s="267"/>
      <c r="P5" s="153"/>
    </row>
    <row r="6" spans="1:23" ht="18" customHeight="1" x14ac:dyDescent="0.3">
      <c r="A6" s="1"/>
      <c r="B6" s="237" t="s">
        <v>18</v>
      </c>
      <c r="C6" s="226"/>
      <c r="D6" s="236" t="s">
        <v>19</v>
      </c>
      <c r="E6" s="226"/>
      <c r="F6" s="236" t="s">
        <v>20</v>
      </c>
      <c r="G6" s="236" t="s">
        <v>21</v>
      </c>
      <c r="H6" s="226"/>
      <c r="I6" s="226"/>
      <c r="J6" s="270"/>
      <c r="K6" s="267"/>
      <c r="L6" s="267"/>
      <c r="M6" s="267"/>
      <c r="N6" s="267"/>
      <c r="O6" s="267"/>
      <c r="P6" s="153"/>
    </row>
    <row r="7" spans="1:23" ht="19.95" customHeight="1" x14ac:dyDescent="0.3">
      <c r="A7" s="1"/>
      <c r="B7" s="307" t="s">
        <v>22</v>
      </c>
      <c r="C7" s="308"/>
      <c r="D7" s="308"/>
      <c r="E7" s="308"/>
      <c r="F7" s="308"/>
      <c r="G7" s="308"/>
      <c r="H7" s="308"/>
      <c r="I7" s="238"/>
      <c r="J7" s="271"/>
      <c r="K7" s="267"/>
      <c r="L7" s="267"/>
      <c r="M7" s="267"/>
      <c r="N7" s="267"/>
      <c r="O7" s="267"/>
      <c r="P7" s="153"/>
    </row>
    <row r="8" spans="1:23" ht="18" customHeight="1" x14ac:dyDescent="0.3">
      <c r="A8" s="1"/>
      <c r="B8" s="237" t="s">
        <v>25</v>
      </c>
      <c r="C8" s="226"/>
      <c r="D8" s="226"/>
      <c r="E8" s="226"/>
      <c r="F8" s="236" t="s">
        <v>26</v>
      </c>
      <c r="G8" s="226"/>
      <c r="H8" s="226"/>
      <c r="I8" s="226"/>
      <c r="J8" s="270"/>
      <c r="K8" s="267"/>
      <c r="L8" s="267"/>
      <c r="M8" s="267"/>
      <c r="N8" s="267"/>
      <c r="O8" s="267"/>
      <c r="P8" s="153"/>
    </row>
    <row r="9" spans="1:23" ht="19.95" customHeight="1" x14ac:dyDescent="0.3">
      <c r="A9" s="1"/>
      <c r="B9" s="307" t="s">
        <v>23</v>
      </c>
      <c r="C9" s="308"/>
      <c r="D9" s="308"/>
      <c r="E9" s="308"/>
      <c r="F9" s="308"/>
      <c r="G9" s="308"/>
      <c r="H9" s="308"/>
      <c r="I9" s="238"/>
      <c r="J9" s="271"/>
      <c r="K9" s="267"/>
      <c r="L9" s="267"/>
      <c r="M9" s="267"/>
      <c r="N9" s="267"/>
      <c r="O9" s="267"/>
      <c r="P9" s="153"/>
    </row>
    <row r="10" spans="1:23" ht="18" customHeight="1" x14ac:dyDescent="0.3">
      <c r="A10" s="1"/>
      <c r="B10" s="237" t="s">
        <v>25</v>
      </c>
      <c r="C10" s="226"/>
      <c r="D10" s="226"/>
      <c r="E10" s="226"/>
      <c r="F10" s="236" t="s">
        <v>26</v>
      </c>
      <c r="G10" s="226"/>
      <c r="H10" s="226"/>
      <c r="I10" s="226"/>
      <c r="J10" s="270"/>
      <c r="K10" s="267"/>
      <c r="L10" s="267"/>
      <c r="M10" s="267"/>
      <c r="N10" s="267"/>
      <c r="O10" s="267"/>
      <c r="P10" s="153"/>
    </row>
    <row r="11" spans="1:23" ht="19.95" customHeight="1" x14ac:dyDescent="0.3">
      <c r="A11" s="1"/>
      <c r="B11" s="307" t="s">
        <v>24</v>
      </c>
      <c r="C11" s="308"/>
      <c r="D11" s="308"/>
      <c r="E11" s="308"/>
      <c r="F11" s="308"/>
      <c r="G11" s="308"/>
      <c r="H11" s="308"/>
      <c r="I11" s="238"/>
      <c r="J11" s="271"/>
      <c r="K11" s="267"/>
      <c r="L11" s="267"/>
      <c r="M11" s="267"/>
      <c r="N11" s="267"/>
      <c r="O11" s="267"/>
      <c r="P11" s="153"/>
    </row>
    <row r="12" spans="1:23" ht="18" customHeight="1" x14ac:dyDescent="0.3">
      <c r="A12" s="1"/>
      <c r="B12" s="237" t="s">
        <v>25</v>
      </c>
      <c r="C12" s="226"/>
      <c r="D12" s="226"/>
      <c r="E12" s="226"/>
      <c r="F12" s="236" t="s">
        <v>26</v>
      </c>
      <c r="G12" s="226"/>
      <c r="H12" s="226"/>
      <c r="I12" s="226"/>
      <c r="J12" s="270"/>
      <c r="K12" s="267"/>
      <c r="L12" s="267"/>
      <c r="M12" s="267"/>
      <c r="N12" s="267"/>
      <c r="O12" s="267"/>
      <c r="P12" s="153"/>
    </row>
    <row r="13" spans="1:23" ht="18" customHeight="1" x14ac:dyDescent="0.3">
      <c r="A13" s="1"/>
      <c r="B13" s="233"/>
      <c r="C13" s="127"/>
      <c r="D13" s="127"/>
      <c r="E13" s="127"/>
      <c r="F13" s="127"/>
      <c r="G13" s="127"/>
      <c r="H13" s="127"/>
      <c r="I13" s="127"/>
      <c r="J13" s="272"/>
      <c r="K13" s="267"/>
      <c r="L13" s="267"/>
      <c r="M13" s="267"/>
      <c r="N13" s="267"/>
      <c r="O13" s="267"/>
      <c r="P13" s="153"/>
    </row>
    <row r="14" spans="1:23" ht="18" customHeight="1" x14ac:dyDescent="0.3">
      <c r="A14" s="1"/>
      <c r="B14" s="243" t="s">
        <v>6</v>
      </c>
      <c r="C14" s="251" t="s">
        <v>48</v>
      </c>
      <c r="D14" s="247" t="s">
        <v>49</v>
      </c>
      <c r="E14" s="241" t="s">
        <v>50</v>
      </c>
      <c r="F14" s="309" t="s">
        <v>32</v>
      </c>
      <c r="G14" s="294"/>
      <c r="H14" s="231"/>
      <c r="I14" s="239"/>
      <c r="J14" s="273"/>
      <c r="K14" s="267"/>
      <c r="L14" s="267"/>
      <c r="M14" s="267"/>
      <c r="N14" s="267"/>
      <c r="O14" s="267"/>
      <c r="P14" s="153"/>
    </row>
    <row r="15" spans="1:23" ht="18" customHeight="1" x14ac:dyDescent="0.3">
      <c r="A15" s="1"/>
      <c r="B15" s="210" t="s">
        <v>27</v>
      </c>
      <c r="C15" s="252">
        <f>'SO 15276'!C15+'SO 15277'!C15</f>
        <v>0</v>
      </c>
      <c r="D15" s="248">
        <f>'SO 15276'!D15+'SO 15277'!D15</f>
        <v>0</v>
      </c>
      <c r="E15" s="240">
        <f>'SO 15276'!E15+'SO 15277'!E15</f>
        <v>0</v>
      </c>
      <c r="F15" s="292" t="s">
        <v>33</v>
      </c>
      <c r="G15" s="284"/>
      <c r="H15" s="229"/>
      <c r="I15" s="255">
        <f>Rekapitulácia!F9</f>
        <v>0</v>
      </c>
      <c r="J15" s="198"/>
      <c r="K15" s="267"/>
      <c r="L15" s="267"/>
      <c r="M15" s="267"/>
      <c r="N15" s="267"/>
      <c r="O15" s="267"/>
      <c r="P15" s="153"/>
    </row>
    <row r="16" spans="1:23" ht="18" customHeight="1" x14ac:dyDescent="0.3">
      <c r="A16" s="1"/>
      <c r="B16" s="243" t="s">
        <v>28</v>
      </c>
      <c r="C16" s="259">
        <f>'SO 15276'!C16+'SO 15277'!C16</f>
        <v>0</v>
      </c>
      <c r="D16" s="260">
        <f>'SO 15276'!D16+'SO 15277'!D16</f>
        <v>0</v>
      </c>
      <c r="E16" s="245">
        <f>'SO 15276'!E16+'SO 15277'!E16</f>
        <v>0</v>
      </c>
      <c r="F16" s="293" t="s">
        <v>34</v>
      </c>
      <c r="G16" s="294"/>
      <c r="H16" s="232"/>
      <c r="I16" s="261">
        <f>Rekapitulácia!E9</f>
        <v>0</v>
      </c>
      <c r="J16" s="273"/>
      <c r="K16" s="267"/>
      <c r="L16" s="267"/>
      <c r="M16" s="267"/>
      <c r="N16" s="267"/>
      <c r="O16" s="267"/>
      <c r="P16" s="153"/>
    </row>
    <row r="17" spans="1:23" ht="18" customHeight="1" x14ac:dyDescent="0.3">
      <c r="A17" s="1"/>
      <c r="B17" s="210" t="s">
        <v>29</v>
      </c>
      <c r="C17" s="252">
        <f>'SO 15276'!C17+'SO 15277'!C17</f>
        <v>0</v>
      </c>
      <c r="D17" s="248">
        <f>'SO 15276'!D17+'SO 15277'!D17</f>
        <v>0</v>
      </c>
      <c r="E17" s="240">
        <f>'SO 15276'!E17+'SO 15277'!E17</f>
        <v>0</v>
      </c>
      <c r="F17" s="295" t="s">
        <v>35</v>
      </c>
      <c r="G17" s="296"/>
      <c r="H17" s="230"/>
      <c r="I17" s="255">
        <f>Rekapitulácia!D9</f>
        <v>0</v>
      </c>
      <c r="J17" s="198"/>
      <c r="K17" s="267"/>
      <c r="L17" s="267"/>
      <c r="M17" s="267"/>
      <c r="N17" s="267"/>
      <c r="O17" s="267"/>
      <c r="P17" s="153"/>
    </row>
    <row r="18" spans="1:23" ht="18" customHeight="1" x14ac:dyDescent="0.3">
      <c r="A18" s="1"/>
      <c r="B18" s="237" t="s">
        <v>30</v>
      </c>
      <c r="C18" s="253">
        <f>'SO 15276'!C18+'SO 15277'!C18</f>
        <v>0</v>
      </c>
      <c r="D18" s="249">
        <f>'SO 15276'!D18+'SO 15277'!D18</f>
        <v>0</v>
      </c>
      <c r="E18" s="227">
        <f>'SO 15276'!E18+'SO 15277'!E18</f>
        <v>0</v>
      </c>
      <c r="F18" s="297"/>
      <c r="G18" s="286"/>
      <c r="H18" s="228"/>
      <c r="I18" s="256"/>
      <c r="J18" s="270"/>
      <c r="K18" s="267"/>
      <c r="L18" s="267"/>
      <c r="M18" s="267"/>
      <c r="N18" s="267"/>
      <c r="O18" s="267"/>
      <c r="P18" s="153"/>
    </row>
    <row r="19" spans="1:23" ht="18" customHeight="1" x14ac:dyDescent="0.3">
      <c r="A19" s="1"/>
      <c r="B19" s="237" t="s">
        <v>31</v>
      </c>
      <c r="C19" s="254"/>
      <c r="D19" s="250"/>
      <c r="E19" s="242">
        <f>SUM(E15:E18)</f>
        <v>0</v>
      </c>
      <c r="F19" s="298" t="s">
        <v>31</v>
      </c>
      <c r="G19" s="299"/>
      <c r="H19" s="228"/>
      <c r="I19" s="257">
        <f>SUM(I15:I18)</f>
        <v>0</v>
      </c>
      <c r="J19" s="270"/>
      <c r="K19" s="267"/>
      <c r="L19" s="267"/>
      <c r="M19" s="267"/>
      <c r="N19" s="267"/>
      <c r="O19" s="267"/>
      <c r="P19" s="153"/>
    </row>
    <row r="20" spans="1:23" ht="18" customHeight="1" x14ac:dyDescent="0.3">
      <c r="A20" s="1"/>
      <c r="B20" s="243" t="s">
        <v>41</v>
      </c>
      <c r="C20" s="246"/>
      <c r="D20" s="246"/>
      <c r="E20" s="262"/>
      <c r="F20" s="290" t="s">
        <v>41</v>
      </c>
      <c r="G20" s="294"/>
      <c r="H20" s="232"/>
      <c r="I20" s="258"/>
      <c r="J20" s="273"/>
      <c r="K20" s="267"/>
      <c r="L20" s="267"/>
      <c r="M20" s="267"/>
      <c r="N20" s="267"/>
      <c r="O20" s="267"/>
      <c r="P20" s="153"/>
    </row>
    <row r="21" spans="1:23" ht="18" customHeight="1" x14ac:dyDescent="0.3">
      <c r="A21" s="1"/>
      <c r="B21" s="210" t="s">
        <v>221</v>
      </c>
      <c r="C21" s="230"/>
      <c r="D21" s="230"/>
      <c r="E21" s="240">
        <f>'SO 15276'!E21+'SO 15277'!E21</f>
        <v>0</v>
      </c>
      <c r="F21" s="285" t="s">
        <v>224</v>
      </c>
      <c r="G21" s="286"/>
      <c r="H21" s="230"/>
      <c r="I21" s="255">
        <f>'SO 15276'!P21+'SO 15277'!P21</f>
        <v>0</v>
      </c>
      <c r="J21" s="198"/>
      <c r="K21" s="267"/>
      <c r="L21" s="267"/>
      <c r="M21" s="267"/>
      <c r="N21" s="267"/>
      <c r="O21" s="267"/>
      <c r="P21" s="153"/>
    </row>
    <row r="22" spans="1:23" ht="18" customHeight="1" x14ac:dyDescent="0.3">
      <c r="A22" s="1"/>
      <c r="B22" s="237" t="s">
        <v>222</v>
      </c>
      <c r="C22" s="228"/>
      <c r="D22" s="228"/>
      <c r="E22" s="227">
        <f>'SO 15276'!E22+'SO 15277'!E22</f>
        <v>0</v>
      </c>
      <c r="F22" s="285" t="s">
        <v>225</v>
      </c>
      <c r="G22" s="286"/>
      <c r="H22" s="228"/>
      <c r="I22" s="256">
        <f>'SO 15276'!P22+'SO 15277'!P22</f>
        <v>0</v>
      </c>
      <c r="J22" s="270"/>
      <c r="K22" s="267"/>
      <c r="L22" s="267"/>
      <c r="M22" s="267"/>
      <c r="N22" s="267"/>
      <c r="O22" s="267"/>
      <c r="P22" s="153"/>
      <c r="V22" s="53"/>
      <c r="W22" s="53"/>
    </row>
    <row r="23" spans="1:23" ht="18" customHeight="1" x14ac:dyDescent="0.3">
      <c r="A23" s="1"/>
      <c r="B23" s="237" t="s">
        <v>223</v>
      </c>
      <c r="C23" s="228"/>
      <c r="D23" s="228"/>
      <c r="E23" s="227">
        <f>'SO 15276'!E23+'SO 15277'!E23</f>
        <v>0</v>
      </c>
      <c r="F23" s="285" t="s">
        <v>226</v>
      </c>
      <c r="G23" s="286"/>
      <c r="H23" s="228"/>
      <c r="I23" s="256">
        <f>'SO 15276'!P23+'SO 15277'!P23</f>
        <v>0</v>
      </c>
      <c r="J23" s="270"/>
      <c r="K23" s="267"/>
      <c r="L23" s="267"/>
      <c r="M23" s="267"/>
      <c r="N23" s="267"/>
      <c r="O23" s="267"/>
      <c r="P23" s="153"/>
      <c r="V23" s="53"/>
      <c r="W23" s="53"/>
    </row>
    <row r="24" spans="1:23" ht="18" customHeight="1" x14ac:dyDescent="0.3">
      <c r="A24" s="1"/>
      <c r="B24" s="234"/>
      <c r="C24" s="228"/>
      <c r="D24" s="228"/>
      <c r="E24" s="228"/>
      <c r="F24" s="287"/>
      <c r="G24" s="286"/>
      <c r="H24" s="228"/>
      <c r="I24" s="234"/>
      <c r="J24" s="270"/>
      <c r="K24" s="267"/>
      <c r="L24" s="267"/>
      <c r="M24" s="267"/>
      <c r="N24" s="267"/>
      <c r="O24" s="267"/>
      <c r="P24" s="153"/>
      <c r="V24" s="53"/>
      <c r="W24" s="53"/>
    </row>
    <row r="25" spans="1:23" ht="18" customHeight="1" x14ac:dyDescent="0.3">
      <c r="A25" s="1"/>
      <c r="B25" s="237"/>
      <c r="C25" s="228"/>
      <c r="D25" s="228"/>
      <c r="E25" s="228"/>
      <c r="F25" s="288" t="s">
        <v>31</v>
      </c>
      <c r="G25" s="289"/>
      <c r="H25" s="228"/>
      <c r="I25" s="257">
        <f>SUM(E21:E24)+SUM(I21:I24)</f>
        <v>0</v>
      </c>
      <c r="J25" s="270"/>
      <c r="K25" s="267"/>
      <c r="L25" s="267"/>
      <c r="M25" s="267"/>
      <c r="N25" s="267"/>
      <c r="O25" s="267"/>
      <c r="P25" s="153"/>
    </row>
    <row r="26" spans="1:23" ht="18" customHeight="1" x14ac:dyDescent="0.3">
      <c r="A26" s="1"/>
      <c r="B26" s="209" t="s">
        <v>53</v>
      </c>
      <c r="C26" s="132"/>
      <c r="D26" s="132"/>
      <c r="E26" s="264"/>
      <c r="F26" s="290" t="s">
        <v>36</v>
      </c>
      <c r="G26" s="291"/>
      <c r="H26" s="132"/>
      <c r="I26" s="233"/>
      <c r="J26" s="272"/>
      <c r="K26" s="267"/>
      <c r="L26" s="267"/>
      <c r="M26" s="267"/>
      <c r="N26" s="267"/>
      <c r="O26" s="267"/>
      <c r="P26" s="153"/>
    </row>
    <row r="27" spans="1:23" ht="18" customHeight="1" x14ac:dyDescent="0.3">
      <c r="A27" s="1"/>
      <c r="B27" s="206"/>
      <c r="C27" s="1"/>
      <c r="D27" s="1"/>
      <c r="E27" s="265"/>
      <c r="F27" s="278" t="s">
        <v>37</v>
      </c>
      <c r="G27" s="279"/>
      <c r="H27" s="133"/>
      <c r="I27" s="255">
        <f>E19+I19+I25</f>
        <v>0</v>
      </c>
      <c r="J27" s="198"/>
      <c r="K27" s="267"/>
      <c r="L27" s="267"/>
      <c r="M27" s="267"/>
      <c r="N27" s="267"/>
      <c r="O27" s="267"/>
      <c r="P27" s="153"/>
    </row>
    <row r="28" spans="1:23" ht="18" customHeight="1" x14ac:dyDescent="0.3">
      <c r="A28" s="1"/>
      <c r="B28" s="206"/>
      <c r="C28" s="1"/>
      <c r="D28" s="1"/>
      <c r="E28" s="265"/>
      <c r="F28" s="280" t="s">
        <v>38</v>
      </c>
      <c r="G28" s="281"/>
      <c r="H28" s="245">
        <f>Rekapitulácia!B10</f>
        <v>0</v>
      </c>
      <c r="I28" s="243">
        <f>ROUND(((ROUND(H28,2)*20)/100),2)*1</f>
        <v>0</v>
      </c>
      <c r="J28" s="273"/>
      <c r="K28" s="267"/>
      <c r="L28" s="267"/>
      <c r="M28" s="267"/>
      <c r="N28" s="267"/>
      <c r="O28" s="267"/>
      <c r="P28" s="152"/>
    </row>
    <row r="29" spans="1:23" ht="18" customHeight="1" x14ac:dyDescent="0.3">
      <c r="A29" s="1"/>
      <c r="B29" s="206"/>
      <c r="C29" s="1"/>
      <c r="D29" s="1"/>
      <c r="E29" s="265"/>
      <c r="F29" s="282" t="s">
        <v>39</v>
      </c>
      <c r="G29" s="283"/>
      <c r="H29" s="240">
        <f>Rekapitulácia!B11</f>
        <v>0</v>
      </c>
      <c r="I29" s="210">
        <f>ROUND(((ROUND(H29,2)*0)/100),2)</f>
        <v>0</v>
      </c>
      <c r="J29" s="198"/>
      <c r="K29" s="267"/>
      <c r="L29" s="267"/>
      <c r="M29" s="267"/>
      <c r="N29" s="267"/>
      <c r="O29" s="267"/>
      <c r="P29" s="152"/>
    </row>
    <row r="30" spans="1:23" ht="18" customHeight="1" x14ac:dyDescent="0.3">
      <c r="A30" s="1"/>
      <c r="B30" s="206"/>
      <c r="C30" s="1"/>
      <c r="D30" s="1"/>
      <c r="E30" s="265"/>
      <c r="F30" s="280" t="s">
        <v>40</v>
      </c>
      <c r="G30" s="281"/>
      <c r="H30" s="232"/>
      <c r="I30" s="263">
        <f>SUM(I27:I29)</f>
        <v>0</v>
      </c>
      <c r="J30" s="273"/>
      <c r="K30" s="267"/>
      <c r="L30" s="267"/>
      <c r="M30" s="267"/>
      <c r="N30" s="267"/>
      <c r="O30" s="267"/>
      <c r="P30" s="153"/>
    </row>
    <row r="31" spans="1:23" ht="18" customHeight="1" x14ac:dyDescent="0.3">
      <c r="A31" s="1"/>
      <c r="B31" s="206"/>
      <c r="C31" s="1"/>
      <c r="D31" s="1"/>
      <c r="E31" s="266"/>
      <c r="F31" s="279"/>
      <c r="G31" s="284"/>
      <c r="H31" s="230"/>
      <c r="I31" s="206"/>
      <c r="J31" s="198"/>
      <c r="K31" s="267"/>
      <c r="L31" s="267"/>
      <c r="M31" s="267"/>
      <c r="N31" s="267"/>
      <c r="O31" s="267"/>
      <c r="P31" s="153"/>
    </row>
    <row r="32" spans="1:23" ht="18" customHeight="1" x14ac:dyDescent="0.3">
      <c r="A32" s="1"/>
      <c r="B32" s="209" t="s">
        <v>51</v>
      </c>
      <c r="C32" s="127"/>
      <c r="D32" s="127"/>
      <c r="E32" s="244" t="s">
        <v>52</v>
      </c>
      <c r="F32" s="229"/>
      <c r="G32" s="127"/>
      <c r="H32" s="132"/>
      <c r="I32" s="127"/>
      <c r="J32" s="272"/>
      <c r="K32" s="267"/>
      <c r="L32" s="267"/>
      <c r="M32" s="267"/>
      <c r="N32" s="267"/>
      <c r="O32" s="267"/>
      <c r="P32" s="153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8"/>
      <c r="K33" s="267"/>
      <c r="L33" s="267"/>
      <c r="M33" s="267"/>
      <c r="N33" s="267"/>
      <c r="O33" s="267"/>
      <c r="P33" s="153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8"/>
      <c r="K34" s="267"/>
      <c r="L34" s="267"/>
      <c r="M34" s="267"/>
      <c r="N34" s="267"/>
      <c r="O34" s="267"/>
      <c r="P34" s="153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8"/>
      <c r="K35" s="267"/>
      <c r="L35" s="267"/>
      <c r="M35" s="267"/>
      <c r="N35" s="267"/>
      <c r="O35" s="267"/>
      <c r="P35" s="153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8"/>
      <c r="K36" s="267"/>
      <c r="L36" s="267"/>
      <c r="M36" s="267"/>
      <c r="N36" s="267"/>
      <c r="O36" s="267"/>
      <c r="P36" s="153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8"/>
      <c r="K37" s="267"/>
      <c r="L37" s="267"/>
      <c r="M37" s="267"/>
      <c r="N37" s="267"/>
      <c r="O37" s="267"/>
      <c r="P37" s="153"/>
    </row>
    <row r="38" spans="1:23" ht="18" customHeight="1" x14ac:dyDescent="0.3">
      <c r="A38" s="1"/>
      <c r="B38" s="268"/>
      <c r="C38" s="269"/>
      <c r="D38" s="269"/>
      <c r="E38" s="269"/>
      <c r="F38" s="269"/>
      <c r="G38" s="269"/>
      <c r="H38" s="269"/>
      <c r="I38" s="269"/>
      <c r="J38" s="274"/>
      <c r="K38" s="267"/>
      <c r="L38" s="267"/>
      <c r="M38" s="267"/>
      <c r="N38" s="267"/>
      <c r="O38" s="267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1A66-1E79-4C5D-9E1C-538781BC4104}">
  <dimension ref="A1:AA160"/>
  <sheetViews>
    <sheetView workbookViewId="0">
      <pane ySplit="1" topLeftCell="A135" activePane="bottomLeft" state="frozen"/>
      <selection pane="bottomLeft" activeCell="H88" sqref="H88:H15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14</v>
      </c>
      <c r="C1" s="328"/>
      <c r="D1" s="12"/>
      <c r="E1" s="378" t="s">
        <v>0</v>
      </c>
      <c r="F1" s="379"/>
      <c r="G1" s="13"/>
      <c r="H1" s="327" t="s">
        <v>70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15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22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8" t="s">
        <v>23</v>
      </c>
      <c r="C9" s="369"/>
      <c r="D9" s="369"/>
      <c r="E9" s="369"/>
      <c r="F9" s="369"/>
      <c r="G9" s="369"/>
      <c r="H9" s="37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8" t="s">
        <v>24</v>
      </c>
      <c r="C11" s="369"/>
      <c r="D11" s="369"/>
      <c r="E11" s="369"/>
      <c r="F11" s="369"/>
      <c r="G11" s="369"/>
      <c r="H11" s="37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1" t="s">
        <v>32</v>
      </c>
      <c r="G14" s="372"/>
      <c r="H14" s="363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15276'!E58</f>
        <v>0</v>
      </c>
      <c r="D15" s="58">
        <f>'SO 15276'!F58</f>
        <v>0</v>
      </c>
      <c r="E15" s="67">
        <f>'SO 15276'!G58</f>
        <v>0</v>
      </c>
      <c r="F15" s="373" t="s">
        <v>33</v>
      </c>
      <c r="G15" s="365"/>
      <c r="H15" s="348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>
        <f>'SO 15276'!E65</f>
        <v>0</v>
      </c>
      <c r="D16" s="93">
        <f>'SO 15276'!F65</f>
        <v>0</v>
      </c>
      <c r="E16" s="94">
        <f>'SO 15276'!G65</f>
        <v>0</v>
      </c>
      <c r="F16" s="374" t="s">
        <v>34</v>
      </c>
      <c r="G16" s="365"/>
      <c r="H16" s="348"/>
      <c r="I16" s="25"/>
      <c r="J16" s="25"/>
      <c r="K16" s="26"/>
      <c r="L16" s="26"/>
      <c r="M16" s="26"/>
      <c r="N16" s="26"/>
      <c r="O16" s="74"/>
      <c r="P16" s="83">
        <f>(SUM(Z86:Z159))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>
        <f>'SO 15276'!E69</f>
        <v>0</v>
      </c>
      <c r="D17" s="58">
        <f>'SO 15276'!F69</f>
        <v>0</v>
      </c>
      <c r="E17" s="67">
        <f>'SO 15276'!G69</f>
        <v>0</v>
      </c>
      <c r="F17" s="375" t="s">
        <v>35</v>
      </c>
      <c r="G17" s="365"/>
      <c r="H17" s="348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76"/>
      <c r="G18" s="367"/>
      <c r="H18" s="348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60" t="s">
        <v>31</v>
      </c>
      <c r="G19" s="347"/>
      <c r="H19" s="361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49" t="s">
        <v>41</v>
      </c>
      <c r="G20" s="362"/>
      <c r="H20" s="363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4" t="s">
        <v>45</v>
      </c>
      <c r="G21" s="365"/>
      <c r="H21" s="348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4" t="s">
        <v>46</v>
      </c>
      <c r="G22" s="365"/>
      <c r="H22" s="348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4" t="s">
        <v>47</v>
      </c>
      <c r="G23" s="365"/>
      <c r="H23" s="348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6"/>
      <c r="G24" s="367"/>
      <c r="H24" s="348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6" t="s">
        <v>31</v>
      </c>
      <c r="G25" s="347"/>
      <c r="H25" s="348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49" t="s">
        <v>36</v>
      </c>
      <c r="G26" s="350"/>
      <c r="H26" s="35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2" t="s">
        <v>37</v>
      </c>
      <c r="G27" s="335"/>
      <c r="H27" s="35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4" t="s">
        <v>38</v>
      </c>
      <c r="G28" s="355"/>
      <c r="H28" s="216">
        <f>P27-SUM('SO 15276'!K86:'SO 15276'!K159)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6" t="s">
        <v>39</v>
      </c>
      <c r="G29" s="357"/>
      <c r="H29" s="33">
        <f>SUM('SO 15276'!K86:'SO 15276'!K159)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8" t="s">
        <v>40</v>
      </c>
      <c r="G30" s="359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5"/>
      <c r="G31" s="33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15" t="s">
        <v>22</v>
      </c>
      <c r="C46" s="316"/>
      <c r="D46" s="316"/>
      <c r="E46" s="317"/>
      <c r="F46" s="342" t="s">
        <v>19</v>
      </c>
      <c r="G46" s="316"/>
      <c r="H46" s="31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15" t="s">
        <v>23</v>
      </c>
      <c r="C47" s="316"/>
      <c r="D47" s="316"/>
      <c r="E47" s="317"/>
      <c r="F47" s="342" t="s">
        <v>17</v>
      </c>
      <c r="G47" s="316"/>
      <c r="H47" s="31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15" t="s">
        <v>24</v>
      </c>
      <c r="C48" s="316"/>
      <c r="D48" s="316"/>
      <c r="E48" s="317"/>
      <c r="F48" s="342" t="s">
        <v>57</v>
      </c>
      <c r="G48" s="316"/>
      <c r="H48" s="31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7" t="s">
        <v>54</v>
      </c>
      <c r="C54" s="338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4" t="s">
        <v>59</v>
      </c>
      <c r="C55" s="321"/>
      <c r="D55" s="32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32" t="s">
        <v>60</v>
      </c>
      <c r="C56" s="333"/>
      <c r="D56" s="333"/>
      <c r="E56" s="140">
        <f>'SO 15276'!L97</f>
        <v>0</v>
      </c>
      <c r="F56" s="140">
        <f>'SO 15276'!M97</f>
        <v>0</v>
      </c>
      <c r="G56" s="140">
        <f>'SO 15276'!I97</f>
        <v>0</v>
      </c>
      <c r="H56" s="141">
        <f>'SO 15276'!S97</f>
        <v>20.95</v>
      </c>
      <c r="I56" s="141">
        <f>'SO 15276'!V97</f>
        <v>12.84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32" t="s">
        <v>61</v>
      </c>
      <c r="C57" s="333"/>
      <c r="D57" s="333"/>
      <c r="E57" s="140">
        <f>'SO 15276'!L101</f>
        <v>0</v>
      </c>
      <c r="F57" s="140">
        <f>'SO 15276'!M101</f>
        <v>0</v>
      </c>
      <c r="G57" s="140">
        <f>'SO 15276'!I101</f>
        <v>0</v>
      </c>
      <c r="H57" s="141">
        <f>'SO 15276'!S101</f>
        <v>0</v>
      </c>
      <c r="I57" s="141">
        <f>'SO 15276'!V101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22" t="s">
        <v>59</v>
      </c>
      <c r="C58" s="310"/>
      <c r="D58" s="310"/>
      <c r="E58" s="142">
        <f>'SO 15276'!L103</f>
        <v>0</v>
      </c>
      <c r="F58" s="142">
        <f>'SO 15276'!M103</f>
        <v>0</v>
      </c>
      <c r="G58" s="142">
        <f>'SO 15276'!I103</f>
        <v>0</v>
      </c>
      <c r="H58" s="143">
        <f>'SO 15276'!S103</f>
        <v>20.95</v>
      </c>
      <c r="I58" s="143">
        <f>'SO 15276'!V103</f>
        <v>12.84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"/>
      <c r="B59" s="206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22" t="s">
        <v>62</v>
      </c>
      <c r="C60" s="310"/>
      <c r="D60" s="310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5"/>
      <c r="X60" s="139"/>
      <c r="Y60" s="139"/>
      <c r="Z60" s="139"/>
    </row>
    <row r="61" spans="1:26" x14ac:dyDescent="0.3">
      <c r="A61" s="10"/>
      <c r="B61" s="332" t="s">
        <v>63</v>
      </c>
      <c r="C61" s="333"/>
      <c r="D61" s="333"/>
      <c r="E61" s="140">
        <f>'SO 15276'!L114</f>
        <v>0</v>
      </c>
      <c r="F61" s="140">
        <f>'SO 15276'!M114</f>
        <v>0</v>
      </c>
      <c r="G61" s="140">
        <f>'SO 15276'!I114</f>
        <v>0</v>
      </c>
      <c r="H61" s="141">
        <f>'SO 15276'!S114</f>
        <v>12.6</v>
      </c>
      <c r="I61" s="141">
        <f>'SO 15276'!V114</f>
        <v>4.9400000000000004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32" t="s">
        <v>64</v>
      </c>
      <c r="C62" s="333"/>
      <c r="D62" s="333"/>
      <c r="E62" s="140">
        <f>'SO 15276'!L140</f>
        <v>0</v>
      </c>
      <c r="F62" s="140">
        <f>'SO 15276'!M140</f>
        <v>0</v>
      </c>
      <c r="G62" s="140">
        <f>'SO 15276'!I140</f>
        <v>0</v>
      </c>
      <c r="H62" s="141">
        <f>'SO 15276'!S140</f>
        <v>1.21</v>
      </c>
      <c r="I62" s="141">
        <f>'SO 15276'!V140</f>
        <v>5.5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0"/>
      <c r="B63" s="332" t="s">
        <v>65</v>
      </c>
      <c r="C63" s="333"/>
      <c r="D63" s="333"/>
      <c r="E63" s="140">
        <f>'SO 15276'!L145</f>
        <v>0</v>
      </c>
      <c r="F63" s="140">
        <f>'SO 15276'!M145</f>
        <v>0</v>
      </c>
      <c r="G63" s="140">
        <f>'SO 15276'!I145</f>
        <v>0</v>
      </c>
      <c r="H63" s="141">
        <f>'SO 15276'!S145</f>
        <v>0.26</v>
      </c>
      <c r="I63" s="141">
        <f>'SO 15276'!V145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5"/>
      <c r="X63" s="139"/>
      <c r="Y63" s="139"/>
      <c r="Z63" s="139"/>
    </row>
    <row r="64" spans="1:26" x14ac:dyDescent="0.3">
      <c r="A64" s="10"/>
      <c r="B64" s="332" t="s">
        <v>66</v>
      </c>
      <c r="C64" s="333"/>
      <c r="D64" s="333"/>
      <c r="E64" s="140">
        <f>'SO 15276'!L150</f>
        <v>0</v>
      </c>
      <c r="F64" s="140">
        <f>'SO 15276'!M150</f>
        <v>0</v>
      </c>
      <c r="G64" s="140">
        <f>'SO 15276'!I150</f>
        <v>0</v>
      </c>
      <c r="H64" s="141">
        <f>'SO 15276'!S150</f>
        <v>0</v>
      </c>
      <c r="I64" s="141">
        <f>'SO 15276'!V150</f>
        <v>0.34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22" t="s">
        <v>62</v>
      </c>
      <c r="C65" s="310"/>
      <c r="D65" s="310"/>
      <c r="E65" s="142">
        <f>'SO 15276'!L152</f>
        <v>0</v>
      </c>
      <c r="F65" s="142">
        <f>'SO 15276'!M152</f>
        <v>0</v>
      </c>
      <c r="G65" s="142">
        <f>'SO 15276'!I152</f>
        <v>0</v>
      </c>
      <c r="H65" s="143">
        <f>'SO 15276'!S152</f>
        <v>14.07</v>
      </c>
      <c r="I65" s="143">
        <f>'SO 15276'!V152</f>
        <v>10.78</v>
      </c>
      <c r="J65" s="143"/>
      <c r="K65" s="143"/>
      <c r="L65" s="143"/>
      <c r="M65" s="143"/>
      <c r="N65" s="143"/>
      <c r="O65" s="143"/>
      <c r="P65" s="143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"/>
      <c r="B66" s="206"/>
      <c r="C66" s="1"/>
      <c r="D66" s="1"/>
      <c r="E66" s="133"/>
      <c r="F66" s="133"/>
      <c r="G66" s="133"/>
      <c r="H66" s="134"/>
      <c r="I66" s="134"/>
      <c r="J66" s="134"/>
      <c r="K66" s="134"/>
      <c r="L66" s="134"/>
      <c r="M66" s="134"/>
      <c r="N66" s="134"/>
      <c r="O66" s="134"/>
      <c r="P66" s="134"/>
      <c r="V66" s="153"/>
      <c r="W66" s="53"/>
    </row>
    <row r="67" spans="1:26" x14ac:dyDescent="0.3">
      <c r="A67" s="10"/>
      <c r="B67" s="322" t="s">
        <v>67</v>
      </c>
      <c r="C67" s="310"/>
      <c r="D67" s="310"/>
      <c r="E67" s="140"/>
      <c r="F67" s="140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5"/>
      <c r="X67" s="139"/>
      <c r="Y67" s="139"/>
      <c r="Z67" s="139"/>
    </row>
    <row r="68" spans="1:26" x14ac:dyDescent="0.3">
      <c r="A68" s="10"/>
      <c r="B68" s="332" t="s">
        <v>68</v>
      </c>
      <c r="C68" s="333"/>
      <c r="D68" s="333"/>
      <c r="E68" s="140">
        <f>'SO 15276'!L157</f>
        <v>0</v>
      </c>
      <c r="F68" s="140">
        <f>'SO 15276'!M157</f>
        <v>0</v>
      </c>
      <c r="G68" s="140">
        <f>'SO 15276'!I157</f>
        <v>0</v>
      </c>
      <c r="H68" s="141">
        <f>'SO 15276'!S157</f>
        <v>0</v>
      </c>
      <c r="I68" s="141">
        <f>'SO 15276'!V157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5"/>
      <c r="X68" s="139"/>
      <c r="Y68" s="139"/>
      <c r="Z68" s="139"/>
    </row>
    <row r="69" spans="1:26" x14ac:dyDescent="0.3">
      <c r="A69" s="10"/>
      <c r="B69" s="322" t="s">
        <v>67</v>
      </c>
      <c r="C69" s="310"/>
      <c r="D69" s="310"/>
      <c r="E69" s="142">
        <f>'SO 15276'!L159</f>
        <v>0</v>
      </c>
      <c r="F69" s="142">
        <f>'SO 15276'!M159</f>
        <v>0</v>
      </c>
      <c r="G69" s="142">
        <f>'SO 15276'!I159</f>
        <v>0</v>
      </c>
      <c r="H69" s="143">
        <f>'SO 15276'!S159</f>
        <v>0</v>
      </c>
      <c r="I69" s="143">
        <f>'SO 15276'!V159</f>
        <v>0</v>
      </c>
      <c r="J69" s="143"/>
      <c r="K69" s="143"/>
      <c r="L69" s="143"/>
      <c r="M69" s="143"/>
      <c r="N69" s="143"/>
      <c r="O69" s="143"/>
      <c r="P69" s="143"/>
      <c r="Q69" s="139"/>
      <c r="R69" s="139"/>
      <c r="S69" s="139"/>
      <c r="T69" s="139"/>
      <c r="U69" s="139"/>
      <c r="V69" s="152"/>
      <c r="W69" s="215"/>
      <c r="X69" s="139"/>
      <c r="Y69" s="139"/>
      <c r="Z69" s="139"/>
    </row>
    <row r="70" spans="1:26" x14ac:dyDescent="0.3">
      <c r="A70" s="1"/>
      <c r="B70" s="206"/>
      <c r="C70" s="1"/>
      <c r="D70" s="1"/>
      <c r="E70" s="133"/>
      <c r="F70" s="133"/>
      <c r="G70" s="133"/>
      <c r="H70" s="134"/>
      <c r="I70" s="134"/>
      <c r="J70" s="134"/>
      <c r="K70" s="134"/>
      <c r="L70" s="134"/>
      <c r="M70" s="134"/>
      <c r="N70" s="134"/>
      <c r="O70" s="134"/>
      <c r="P70" s="134"/>
      <c r="V70" s="153"/>
      <c r="W70" s="53"/>
    </row>
    <row r="71" spans="1:26" x14ac:dyDescent="0.3">
      <c r="A71" s="144"/>
      <c r="B71" s="323" t="s">
        <v>69</v>
      </c>
      <c r="C71" s="324"/>
      <c r="D71" s="324"/>
      <c r="E71" s="146">
        <f>'SO 15276'!L160</f>
        <v>0</v>
      </c>
      <c r="F71" s="146">
        <f>'SO 15276'!M160</f>
        <v>0</v>
      </c>
      <c r="G71" s="146">
        <f>'SO 15276'!I160</f>
        <v>0</v>
      </c>
      <c r="H71" s="147">
        <f>'SO 15276'!S160</f>
        <v>35.020000000000003</v>
      </c>
      <c r="I71" s="147">
        <f>'SO 15276'!V160</f>
        <v>23.62</v>
      </c>
      <c r="J71" s="148"/>
      <c r="K71" s="148"/>
      <c r="L71" s="148"/>
      <c r="M71" s="148"/>
      <c r="N71" s="148"/>
      <c r="O71" s="148"/>
      <c r="P71" s="148"/>
      <c r="Q71" s="149"/>
      <c r="R71" s="149"/>
      <c r="S71" s="149"/>
      <c r="T71" s="149"/>
      <c r="U71" s="149"/>
      <c r="V71" s="154"/>
      <c r="W71" s="215"/>
      <c r="X71" s="145"/>
      <c r="Y71" s="145"/>
      <c r="Z71" s="145"/>
    </row>
    <row r="72" spans="1:26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x14ac:dyDescent="0.3">
      <c r="A74" s="15"/>
      <c r="B74" s="38"/>
      <c r="C74" s="8"/>
      <c r="D74" s="8"/>
      <c r="E74" s="27"/>
      <c r="F74" s="27"/>
      <c r="G74" s="27"/>
      <c r="H74" s="156"/>
      <c r="I74" s="156"/>
      <c r="J74" s="156"/>
      <c r="K74" s="156"/>
      <c r="L74" s="156"/>
      <c r="M74" s="156"/>
      <c r="N74" s="156"/>
      <c r="O74" s="156"/>
      <c r="P74" s="156"/>
      <c r="Q74" s="16"/>
      <c r="R74" s="16"/>
      <c r="S74" s="16"/>
      <c r="T74" s="16"/>
      <c r="U74" s="16"/>
      <c r="V74" s="16"/>
      <c r="W74" s="53"/>
    </row>
    <row r="75" spans="1:26" ht="34.950000000000003" customHeight="1" x14ac:dyDescent="0.3">
      <c r="A75" s="1"/>
      <c r="B75" s="325" t="s">
        <v>70</v>
      </c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53"/>
    </row>
    <row r="76" spans="1:26" x14ac:dyDescent="0.3">
      <c r="A76" s="15"/>
      <c r="B76" s="97"/>
      <c r="C76" s="19"/>
      <c r="D76" s="19"/>
      <c r="E76" s="99"/>
      <c r="F76" s="99"/>
      <c r="G76" s="99"/>
      <c r="H76" s="170"/>
      <c r="I76" s="170"/>
      <c r="J76" s="170"/>
      <c r="K76" s="170"/>
      <c r="L76" s="170"/>
      <c r="M76" s="170"/>
      <c r="N76" s="170"/>
      <c r="O76" s="170"/>
      <c r="P76" s="170"/>
      <c r="Q76" s="20"/>
      <c r="R76" s="20"/>
      <c r="S76" s="20"/>
      <c r="T76" s="20"/>
      <c r="U76" s="20"/>
      <c r="V76" s="20"/>
      <c r="W76" s="53"/>
    </row>
    <row r="77" spans="1:26" ht="19.95" customHeight="1" x14ac:dyDescent="0.3">
      <c r="A77" s="201"/>
      <c r="B77" s="329" t="s">
        <v>22</v>
      </c>
      <c r="C77" s="330"/>
      <c r="D77" s="330"/>
      <c r="E77" s="331"/>
      <c r="F77" s="168"/>
      <c r="G77" s="168"/>
      <c r="H77" s="169" t="s">
        <v>81</v>
      </c>
      <c r="I77" s="318" t="s">
        <v>82</v>
      </c>
      <c r="J77" s="319"/>
      <c r="K77" s="319"/>
      <c r="L77" s="319"/>
      <c r="M77" s="319"/>
      <c r="N77" s="319"/>
      <c r="O77" s="319"/>
      <c r="P77" s="320"/>
      <c r="Q77" s="18"/>
      <c r="R77" s="18"/>
      <c r="S77" s="18"/>
      <c r="T77" s="18"/>
      <c r="U77" s="18"/>
      <c r="V77" s="18"/>
      <c r="W77" s="53"/>
    </row>
    <row r="78" spans="1:26" ht="19.95" customHeight="1" x14ac:dyDescent="0.3">
      <c r="A78" s="201"/>
      <c r="B78" s="315" t="s">
        <v>23</v>
      </c>
      <c r="C78" s="316"/>
      <c r="D78" s="316"/>
      <c r="E78" s="317"/>
      <c r="F78" s="164"/>
      <c r="G78" s="164"/>
      <c r="H78" s="165" t="s">
        <v>17</v>
      </c>
      <c r="I78" s="16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201"/>
      <c r="B79" s="315" t="s">
        <v>24</v>
      </c>
      <c r="C79" s="316"/>
      <c r="D79" s="316"/>
      <c r="E79" s="317"/>
      <c r="F79" s="164"/>
      <c r="G79" s="164"/>
      <c r="H79" s="165" t="s">
        <v>83</v>
      </c>
      <c r="I79" s="165" t="s">
        <v>21</v>
      </c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5" t="s">
        <v>84</v>
      </c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5" t="s">
        <v>15</v>
      </c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42"/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58</v>
      </c>
      <c r="C84" s="166"/>
      <c r="D84" s="166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x14ac:dyDescent="0.3">
      <c r="A85" s="2"/>
      <c r="B85" s="208" t="s">
        <v>71</v>
      </c>
      <c r="C85" s="129" t="s">
        <v>72</v>
      </c>
      <c r="D85" s="129" t="s">
        <v>73</v>
      </c>
      <c r="E85" s="157"/>
      <c r="F85" s="157" t="s">
        <v>74</v>
      </c>
      <c r="G85" s="157" t="s">
        <v>75</v>
      </c>
      <c r="H85" s="158" t="s">
        <v>76</v>
      </c>
      <c r="I85" s="158" t="s">
        <v>77</v>
      </c>
      <c r="J85" s="158"/>
      <c r="K85" s="158"/>
      <c r="L85" s="158"/>
      <c r="M85" s="158"/>
      <c r="N85" s="158"/>
      <c r="O85" s="158"/>
      <c r="P85" s="158" t="s">
        <v>78</v>
      </c>
      <c r="Q85" s="159"/>
      <c r="R85" s="159"/>
      <c r="S85" s="129" t="s">
        <v>79</v>
      </c>
      <c r="T85" s="160"/>
      <c r="U85" s="160"/>
      <c r="V85" s="129" t="s">
        <v>80</v>
      </c>
      <c r="W85" s="53"/>
    </row>
    <row r="86" spans="1:26" x14ac:dyDescent="0.3">
      <c r="A86" s="10"/>
      <c r="B86" s="209"/>
      <c r="C86" s="171"/>
      <c r="D86" s="321" t="s">
        <v>59</v>
      </c>
      <c r="E86" s="321"/>
      <c r="F86" s="136"/>
      <c r="G86" s="172"/>
      <c r="H86" s="136"/>
      <c r="I86" s="136"/>
      <c r="J86" s="137"/>
      <c r="K86" s="137"/>
      <c r="L86" s="137"/>
      <c r="M86" s="137"/>
      <c r="N86" s="137"/>
      <c r="O86" s="137"/>
      <c r="P86" s="137"/>
      <c r="Q86" s="135"/>
      <c r="R86" s="135"/>
      <c r="S86" s="135"/>
      <c r="T86" s="135"/>
      <c r="U86" s="135"/>
      <c r="V86" s="194"/>
      <c r="W86" s="215"/>
      <c r="X86" s="139"/>
      <c r="Y86" s="139"/>
      <c r="Z86" s="139"/>
    </row>
    <row r="87" spans="1:26" x14ac:dyDescent="0.3">
      <c r="A87" s="10"/>
      <c r="B87" s="210"/>
      <c r="C87" s="174">
        <v>9</v>
      </c>
      <c r="D87" s="312" t="s">
        <v>60</v>
      </c>
      <c r="E87" s="312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5"/>
      <c r="W87" s="215"/>
      <c r="X87" s="139"/>
      <c r="Y87" s="139"/>
      <c r="Z87" s="139"/>
    </row>
    <row r="88" spans="1:26" ht="25.05" customHeight="1" x14ac:dyDescent="0.3">
      <c r="A88" s="181"/>
      <c r="B88" s="211">
        <v>1</v>
      </c>
      <c r="C88" s="182" t="s">
        <v>85</v>
      </c>
      <c r="D88" s="313" t="s">
        <v>86</v>
      </c>
      <c r="E88" s="313"/>
      <c r="F88" s="176" t="s">
        <v>87</v>
      </c>
      <c r="G88" s="177">
        <v>407.3</v>
      </c>
      <c r="H88" s="176"/>
      <c r="I88" s="176">
        <f t="shared" ref="I88:I96" si="0">ROUND(G88*(H88),2)</f>
        <v>0</v>
      </c>
      <c r="J88" s="178">
        <f t="shared" ref="J88:J96" si="1">ROUND(G88*(N88),2)</f>
        <v>904.21</v>
      </c>
      <c r="K88" s="179">
        <f t="shared" ref="K88:K96" si="2">ROUND(G88*(O88),2)</f>
        <v>0</v>
      </c>
      <c r="L88" s="179">
        <f t="shared" ref="L88:L96" si="3">ROUND(G88*(H88),2)</f>
        <v>0</v>
      </c>
      <c r="M88" s="179"/>
      <c r="N88" s="179">
        <v>2.2200000000000002</v>
      </c>
      <c r="O88" s="179"/>
      <c r="P88" s="183">
        <v>2.572E-2</v>
      </c>
      <c r="Q88" s="183"/>
      <c r="R88" s="183">
        <v>2.572E-2</v>
      </c>
      <c r="S88" s="180">
        <f t="shared" ref="S88:S96" si="4">ROUND(G88*(P88),3)</f>
        <v>10.476000000000001</v>
      </c>
      <c r="T88" s="180"/>
      <c r="U88" s="180"/>
      <c r="V88" s="196"/>
      <c r="W88" s="53"/>
      <c r="Z88">
        <v>0</v>
      </c>
    </row>
    <row r="89" spans="1:26" ht="25.05" customHeight="1" x14ac:dyDescent="0.3">
      <c r="A89" s="181"/>
      <c r="B89" s="211">
        <v>2</v>
      </c>
      <c r="C89" s="182" t="s">
        <v>88</v>
      </c>
      <c r="D89" s="313" t="s">
        <v>89</v>
      </c>
      <c r="E89" s="313"/>
      <c r="F89" s="176" t="s">
        <v>87</v>
      </c>
      <c r="G89" s="177">
        <v>407.3</v>
      </c>
      <c r="H89" s="176"/>
      <c r="I89" s="176">
        <f t="shared" si="0"/>
        <v>0</v>
      </c>
      <c r="J89" s="178">
        <f t="shared" si="1"/>
        <v>623.16999999999996</v>
      </c>
      <c r="K89" s="179">
        <f t="shared" si="2"/>
        <v>0</v>
      </c>
      <c r="L89" s="179">
        <f t="shared" si="3"/>
        <v>0</v>
      </c>
      <c r="M89" s="179"/>
      <c r="N89" s="179">
        <v>1.53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6"/>
      <c r="W89" s="53"/>
      <c r="Z89">
        <v>0</v>
      </c>
    </row>
    <row r="90" spans="1:26" ht="25.05" customHeight="1" x14ac:dyDescent="0.3">
      <c r="A90" s="181"/>
      <c r="B90" s="211">
        <v>3</v>
      </c>
      <c r="C90" s="182" t="s">
        <v>90</v>
      </c>
      <c r="D90" s="313" t="s">
        <v>91</v>
      </c>
      <c r="E90" s="313"/>
      <c r="F90" s="176" t="s">
        <v>87</v>
      </c>
      <c r="G90" s="177">
        <v>407.3</v>
      </c>
      <c r="H90" s="176"/>
      <c r="I90" s="176">
        <f t="shared" si="0"/>
        <v>0</v>
      </c>
      <c r="J90" s="178">
        <f t="shared" si="1"/>
        <v>570.22</v>
      </c>
      <c r="K90" s="179">
        <f t="shared" si="2"/>
        <v>0</v>
      </c>
      <c r="L90" s="179">
        <f t="shared" si="3"/>
        <v>0</v>
      </c>
      <c r="M90" s="179"/>
      <c r="N90" s="179">
        <v>1.4</v>
      </c>
      <c r="O90" s="179"/>
      <c r="P90" s="183">
        <v>2.572E-2</v>
      </c>
      <c r="Q90" s="183"/>
      <c r="R90" s="183">
        <v>2.572E-2</v>
      </c>
      <c r="S90" s="180">
        <f t="shared" si="4"/>
        <v>10.476000000000001</v>
      </c>
      <c r="T90" s="180"/>
      <c r="U90" s="180"/>
      <c r="V90" s="196"/>
      <c r="W90" s="53"/>
      <c r="Z90">
        <v>0</v>
      </c>
    </row>
    <row r="91" spans="1:26" ht="25.05" customHeight="1" x14ac:dyDescent="0.3">
      <c r="A91" s="181"/>
      <c r="B91" s="211">
        <v>4</v>
      </c>
      <c r="C91" s="182" t="s">
        <v>92</v>
      </c>
      <c r="D91" s="313" t="s">
        <v>93</v>
      </c>
      <c r="E91" s="313"/>
      <c r="F91" s="176" t="s">
        <v>94</v>
      </c>
      <c r="G91" s="177">
        <v>8.0570000000000004</v>
      </c>
      <c r="H91" s="176"/>
      <c r="I91" s="176">
        <f t="shared" si="0"/>
        <v>0</v>
      </c>
      <c r="J91" s="178">
        <f t="shared" si="1"/>
        <v>255.97</v>
      </c>
      <c r="K91" s="179">
        <f t="shared" si="2"/>
        <v>0</v>
      </c>
      <c r="L91" s="179">
        <f t="shared" si="3"/>
        <v>0</v>
      </c>
      <c r="M91" s="179"/>
      <c r="N91" s="179">
        <v>31.77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6">
        <f>ROUND(G91*(X91),3)</f>
        <v>12.843</v>
      </c>
      <c r="W91" s="53"/>
      <c r="X91">
        <v>1.5940000000000001</v>
      </c>
      <c r="Z91">
        <v>0</v>
      </c>
    </row>
    <row r="92" spans="1:26" ht="25.05" customHeight="1" x14ac:dyDescent="0.3">
      <c r="A92" s="181"/>
      <c r="B92" s="211">
        <v>5</v>
      </c>
      <c r="C92" s="182" t="s">
        <v>95</v>
      </c>
      <c r="D92" s="313" t="s">
        <v>96</v>
      </c>
      <c r="E92" s="313"/>
      <c r="F92" s="176" t="s">
        <v>97</v>
      </c>
      <c r="G92" s="177">
        <v>18.698</v>
      </c>
      <c r="H92" s="176"/>
      <c r="I92" s="176">
        <f t="shared" si="0"/>
        <v>0</v>
      </c>
      <c r="J92" s="178">
        <f t="shared" si="1"/>
        <v>182.87</v>
      </c>
      <c r="K92" s="179">
        <f t="shared" si="2"/>
        <v>0</v>
      </c>
      <c r="L92" s="179">
        <f t="shared" si="3"/>
        <v>0</v>
      </c>
      <c r="M92" s="179"/>
      <c r="N92" s="179">
        <v>9.7799999999999994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6"/>
      <c r="W92" s="53"/>
      <c r="Z92">
        <v>0</v>
      </c>
    </row>
    <row r="93" spans="1:26" ht="25.05" customHeight="1" x14ac:dyDescent="0.3">
      <c r="A93" s="181"/>
      <c r="B93" s="211">
        <v>6</v>
      </c>
      <c r="C93" s="182" t="s">
        <v>98</v>
      </c>
      <c r="D93" s="313" t="s">
        <v>99</v>
      </c>
      <c r="E93" s="313"/>
      <c r="F93" s="176" t="s">
        <v>97</v>
      </c>
      <c r="G93" s="177">
        <v>18.698</v>
      </c>
      <c r="H93" s="176"/>
      <c r="I93" s="176">
        <f t="shared" si="0"/>
        <v>0</v>
      </c>
      <c r="J93" s="178">
        <f t="shared" si="1"/>
        <v>588.99</v>
      </c>
      <c r="K93" s="179">
        <f t="shared" si="2"/>
        <v>0</v>
      </c>
      <c r="L93" s="179">
        <f t="shared" si="3"/>
        <v>0</v>
      </c>
      <c r="M93" s="179"/>
      <c r="N93" s="179">
        <v>31.5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6"/>
      <c r="W93" s="53"/>
      <c r="Z93">
        <v>0</v>
      </c>
    </row>
    <row r="94" spans="1:26" ht="25.05" customHeight="1" x14ac:dyDescent="0.3">
      <c r="A94" s="181"/>
      <c r="B94" s="211">
        <v>7</v>
      </c>
      <c r="C94" s="182" t="s">
        <v>100</v>
      </c>
      <c r="D94" s="313" t="s">
        <v>101</v>
      </c>
      <c r="E94" s="313"/>
      <c r="F94" s="176" t="s">
        <v>97</v>
      </c>
      <c r="G94" s="177">
        <v>18.698</v>
      </c>
      <c r="H94" s="176"/>
      <c r="I94" s="176">
        <f t="shared" si="0"/>
        <v>0</v>
      </c>
      <c r="J94" s="178">
        <f t="shared" si="1"/>
        <v>81.150000000000006</v>
      </c>
      <c r="K94" s="179">
        <f t="shared" si="2"/>
        <v>0</v>
      </c>
      <c r="L94" s="179">
        <f t="shared" si="3"/>
        <v>0</v>
      </c>
      <c r="M94" s="179"/>
      <c r="N94" s="179">
        <v>4.34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6"/>
      <c r="W94" s="53"/>
      <c r="Z94">
        <v>0</v>
      </c>
    </row>
    <row r="95" spans="1:26" ht="25.05" customHeight="1" x14ac:dyDescent="0.3">
      <c r="A95" s="181"/>
      <c r="B95" s="211">
        <v>8</v>
      </c>
      <c r="C95" s="182" t="s">
        <v>102</v>
      </c>
      <c r="D95" s="313" t="s">
        <v>103</v>
      </c>
      <c r="E95" s="313"/>
      <c r="F95" s="176" t="s">
        <v>97</v>
      </c>
      <c r="G95" s="177">
        <v>224.376</v>
      </c>
      <c r="H95" s="176"/>
      <c r="I95" s="176">
        <f t="shared" si="0"/>
        <v>0</v>
      </c>
      <c r="J95" s="178">
        <f t="shared" si="1"/>
        <v>49.36</v>
      </c>
      <c r="K95" s="179">
        <f t="shared" si="2"/>
        <v>0</v>
      </c>
      <c r="L95" s="179">
        <f t="shared" si="3"/>
        <v>0</v>
      </c>
      <c r="M95" s="179"/>
      <c r="N95" s="179">
        <v>0.22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6"/>
      <c r="W95" s="53"/>
      <c r="Z95">
        <v>0</v>
      </c>
    </row>
    <row r="96" spans="1:26" ht="25.05" customHeight="1" x14ac:dyDescent="0.3">
      <c r="A96" s="181"/>
      <c r="B96" s="211">
        <v>9</v>
      </c>
      <c r="C96" s="182" t="s">
        <v>104</v>
      </c>
      <c r="D96" s="313" t="s">
        <v>105</v>
      </c>
      <c r="E96" s="313"/>
      <c r="F96" s="176" t="s">
        <v>97</v>
      </c>
      <c r="G96" s="177">
        <v>18.698</v>
      </c>
      <c r="H96" s="176"/>
      <c r="I96" s="176">
        <f t="shared" si="0"/>
        <v>0</v>
      </c>
      <c r="J96" s="178">
        <f t="shared" si="1"/>
        <v>92.56</v>
      </c>
      <c r="K96" s="179">
        <f t="shared" si="2"/>
        <v>0</v>
      </c>
      <c r="L96" s="179">
        <f t="shared" si="3"/>
        <v>0</v>
      </c>
      <c r="M96" s="179"/>
      <c r="N96" s="179">
        <v>4.95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6"/>
      <c r="W96" s="53"/>
      <c r="Z96">
        <v>0</v>
      </c>
    </row>
    <row r="97" spans="1:26" x14ac:dyDescent="0.3">
      <c r="A97" s="10"/>
      <c r="B97" s="210"/>
      <c r="C97" s="174">
        <v>9</v>
      </c>
      <c r="D97" s="312" t="s">
        <v>60</v>
      </c>
      <c r="E97" s="312"/>
      <c r="F97" s="10"/>
      <c r="G97" s="173"/>
      <c r="H97" s="140"/>
      <c r="I97" s="142">
        <f>ROUND((SUM(I87:I96))/1,2)</f>
        <v>0</v>
      </c>
      <c r="J97" s="10"/>
      <c r="K97" s="10"/>
      <c r="L97" s="10">
        <f>ROUND((SUM(L87:L96))/1,2)</f>
        <v>0</v>
      </c>
      <c r="M97" s="10">
        <f>ROUND((SUM(M87:M96))/1,2)</f>
        <v>0</v>
      </c>
      <c r="N97" s="10"/>
      <c r="O97" s="10"/>
      <c r="P97" s="10"/>
      <c r="Q97" s="10"/>
      <c r="R97" s="10"/>
      <c r="S97" s="10">
        <f>ROUND((SUM(S87:S96))/1,2)</f>
        <v>20.95</v>
      </c>
      <c r="T97" s="10"/>
      <c r="U97" s="10"/>
      <c r="V97" s="197">
        <f>ROUND((SUM(V87:V96))/1,2)</f>
        <v>12.84</v>
      </c>
      <c r="W97" s="215"/>
      <c r="X97" s="139"/>
      <c r="Y97" s="139"/>
      <c r="Z97" s="139"/>
    </row>
    <row r="98" spans="1:26" x14ac:dyDescent="0.3">
      <c r="A98" s="1"/>
      <c r="B98" s="206"/>
      <c r="C98" s="1"/>
      <c r="D98" s="1"/>
      <c r="E98" s="1"/>
      <c r="F98" s="1"/>
      <c r="G98" s="167"/>
      <c r="H98" s="133"/>
      <c r="I98" s="1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98"/>
      <c r="W98" s="53"/>
    </row>
    <row r="99" spans="1:26" x14ac:dyDescent="0.3">
      <c r="A99" s="10"/>
      <c r="B99" s="210"/>
      <c r="C99" s="174">
        <v>99</v>
      </c>
      <c r="D99" s="312" t="s">
        <v>61</v>
      </c>
      <c r="E99" s="312"/>
      <c r="F99" s="10"/>
      <c r="G99" s="173"/>
      <c r="H99" s="140"/>
      <c r="I99" s="14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95"/>
      <c r="W99" s="215"/>
      <c r="X99" s="139"/>
      <c r="Y99" s="139"/>
      <c r="Z99" s="139"/>
    </row>
    <row r="100" spans="1:26" ht="25.05" customHeight="1" x14ac:dyDescent="0.3">
      <c r="A100" s="181"/>
      <c r="B100" s="211">
        <v>10</v>
      </c>
      <c r="C100" s="182" t="s">
        <v>106</v>
      </c>
      <c r="D100" s="313" t="s">
        <v>107</v>
      </c>
      <c r="E100" s="313"/>
      <c r="F100" s="175" t="s">
        <v>97</v>
      </c>
      <c r="G100" s="177">
        <v>20.951999999999998</v>
      </c>
      <c r="H100" s="176"/>
      <c r="I100" s="176">
        <f>ROUND(G100*(H100),2)</f>
        <v>0</v>
      </c>
      <c r="J100" s="175">
        <f>ROUND(G100*(N100),2)</f>
        <v>698.12</v>
      </c>
      <c r="K100" s="180">
        <f>ROUND(G100*(O100),2)</f>
        <v>0</v>
      </c>
      <c r="L100" s="180">
        <f>ROUND(G100*(H100),2)</f>
        <v>0</v>
      </c>
      <c r="M100" s="180"/>
      <c r="N100" s="180">
        <v>33.32</v>
      </c>
      <c r="O100" s="180"/>
      <c r="P100" s="183"/>
      <c r="Q100" s="183"/>
      <c r="R100" s="183"/>
      <c r="S100" s="180">
        <f>ROUND(G100*(P100),3)</f>
        <v>0</v>
      </c>
      <c r="T100" s="180"/>
      <c r="U100" s="180"/>
      <c r="V100" s="196"/>
      <c r="W100" s="53"/>
      <c r="Z100">
        <v>0</v>
      </c>
    </row>
    <row r="101" spans="1:26" x14ac:dyDescent="0.3">
      <c r="A101" s="10"/>
      <c r="B101" s="210"/>
      <c r="C101" s="174">
        <v>99</v>
      </c>
      <c r="D101" s="312" t="s">
        <v>61</v>
      </c>
      <c r="E101" s="312"/>
      <c r="F101" s="10"/>
      <c r="G101" s="173"/>
      <c r="H101" s="140"/>
      <c r="I101" s="142">
        <f>ROUND((SUM(I99:I100))/1,2)</f>
        <v>0</v>
      </c>
      <c r="J101" s="10"/>
      <c r="K101" s="10"/>
      <c r="L101" s="10">
        <f>ROUND((SUM(L99:L100))/1,2)</f>
        <v>0</v>
      </c>
      <c r="M101" s="10">
        <f>ROUND((SUM(M99:M100))/1,2)</f>
        <v>0</v>
      </c>
      <c r="N101" s="10"/>
      <c r="O101" s="10"/>
      <c r="P101" s="10"/>
      <c r="Q101" s="10"/>
      <c r="R101" s="10"/>
      <c r="S101" s="10">
        <f>ROUND((SUM(S99:S100))/1,2)</f>
        <v>0</v>
      </c>
      <c r="T101" s="10"/>
      <c r="U101" s="10"/>
      <c r="V101" s="197">
        <f>ROUND((SUM(V99:V100))/1,2)</f>
        <v>0</v>
      </c>
      <c r="W101" s="215"/>
      <c r="X101" s="139"/>
      <c r="Y101" s="139"/>
      <c r="Z101" s="139"/>
    </row>
    <row r="102" spans="1:26" x14ac:dyDescent="0.3">
      <c r="A102" s="1"/>
      <c r="B102" s="206"/>
      <c r="C102" s="1"/>
      <c r="D102" s="1"/>
      <c r="E102" s="1"/>
      <c r="F102" s="1"/>
      <c r="G102" s="167"/>
      <c r="H102" s="133"/>
      <c r="I102" s="1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98"/>
      <c r="W102" s="53"/>
    </row>
    <row r="103" spans="1:26" x14ac:dyDescent="0.3">
      <c r="A103" s="10"/>
      <c r="B103" s="210"/>
      <c r="C103" s="10"/>
      <c r="D103" s="310" t="s">
        <v>59</v>
      </c>
      <c r="E103" s="310"/>
      <c r="F103" s="10"/>
      <c r="G103" s="173"/>
      <c r="H103" s="140"/>
      <c r="I103" s="142">
        <f>ROUND((SUM(I86:I102))/2,2)</f>
        <v>0</v>
      </c>
      <c r="J103" s="10"/>
      <c r="K103" s="10"/>
      <c r="L103" s="140">
        <f>ROUND((SUM(L86:L102))/2,2)</f>
        <v>0</v>
      </c>
      <c r="M103" s="140">
        <f>ROUND((SUM(M86:M102))/2,2)</f>
        <v>0</v>
      </c>
      <c r="N103" s="10"/>
      <c r="O103" s="10"/>
      <c r="P103" s="184"/>
      <c r="Q103" s="10"/>
      <c r="R103" s="10"/>
      <c r="S103" s="184">
        <f>ROUND((SUM(S86:S102))/2,2)</f>
        <v>20.95</v>
      </c>
      <c r="T103" s="10"/>
      <c r="U103" s="10"/>
      <c r="V103" s="197">
        <f>ROUND((SUM(V86:V102))/2,2)</f>
        <v>12.84</v>
      </c>
      <c r="W103" s="53"/>
    </row>
    <row r="104" spans="1:26" x14ac:dyDescent="0.3">
      <c r="A104" s="1"/>
      <c r="B104" s="206"/>
      <c r="C104" s="1"/>
      <c r="D104" s="1"/>
      <c r="E104" s="1"/>
      <c r="F104" s="1"/>
      <c r="G104" s="167"/>
      <c r="H104" s="133"/>
      <c r="I104" s="1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98"/>
      <c r="W104" s="53"/>
    </row>
    <row r="105" spans="1:26" x14ac:dyDescent="0.3">
      <c r="A105" s="10"/>
      <c r="B105" s="210"/>
      <c r="C105" s="10"/>
      <c r="D105" s="310" t="s">
        <v>62</v>
      </c>
      <c r="E105" s="310"/>
      <c r="F105" s="10"/>
      <c r="G105" s="173"/>
      <c r="H105" s="140"/>
      <c r="I105" s="14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95"/>
      <c r="W105" s="215"/>
      <c r="X105" s="139"/>
      <c r="Y105" s="139"/>
      <c r="Z105" s="139"/>
    </row>
    <row r="106" spans="1:26" x14ac:dyDescent="0.3">
      <c r="A106" s="10"/>
      <c r="B106" s="210"/>
      <c r="C106" s="174">
        <v>762</v>
      </c>
      <c r="D106" s="312" t="s">
        <v>63</v>
      </c>
      <c r="E106" s="312"/>
      <c r="F106" s="10"/>
      <c r="G106" s="173"/>
      <c r="H106" s="140"/>
      <c r="I106" s="14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95"/>
      <c r="W106" s="215"/>
      <c r="X106" s="139"/>
      <c r="Y106" s="139"/>
      <c r="Z106" s="139"/>
    </row>
    <row r="107" spans="1:26" ht="25.05" customHeight="1" x14ac:dyDescent="0.3">
      <c r="A107" s="181"/>
      <c r="B107" s="211">
        <v>11</v>
      </c>
      <c r="C107" s="182" t="s">
        <v>108</v>
      </c>
      <c r="D107" s="313" t="s">
        <v>109</v>
      </c>
      <c r="E107" s="313"/>
      <c r="F107" s="175" t="s">
        <v>87</v>
      </c>
      <c r="G107" s="177">
        <v>705</v>
      </c>
      <c r="H107" s="176"/>
      <c r="I107" s="176">
        <f t="shared" ref="I107:I113" si="5">ROUND(G107*(H107),2)</f>
        <v>0</v>
      </c>
      <c r="J107" s="175">
        <f t="shared" ref="J107:J113" si="6">ROUND(G107*(N107),2)</f>
        <v>3109.05</v>
      </c>
      <c r="K107" s="180">
        <f t="shared" ref="K107:K113" si="7">ROUND(G107*(O107),2)</f>
        <v>0</v>
      </c>
      <c r="L107" s="180">
        <f>ROUND(G107*(H107),2)</f>
        <v>0</v>
      </c>
      <c r="M107" s="180"/>
      <c r="N107" s="180">
        <v>4.41</v>
      </c>
      <c r="O107" s="180"/>
      <c r="P107" s="183"/>
      <c r="Q107" s="183"/>
      <c r="R107" s="183"/>
      <c r="S107" s="180">
        <f t="shared" ref="S107:S113" si="8">ROUND(G107*(P107),3)</f>
        <v>0</v>
      </c>
      <c r="T107" s="180"/>
      <c r="U107" s="180"/>
      <c r="V107" s="196"/>
      <c r="W107" s="53"/>
      <c r="Z107">
        <v>0</v>
      </c>
    </row>
    <row r="108" spans="1:26" ht="25.05" customHeight="1" x14ac:dyDescent="0.3">
      <c r="A108" s="181"/>
      <c r="B108" s="211">
        <v>12</v>
      </c>
      <c r="C108" s="182" t="s">
        <v>110</v>
      </c>
      <c r="D108" s="313" t="s">
        <v>111</v>
      </c>
      <c r="E108" s="313"/>
      <c r="F108" s="175" t="s">
        <v>87</v>
      </c>
      <c r="G108" s="177">
        <v>705</v>
      </c>
      <c r="H108" s="176"/>
      <c r="I108" s="176">
        <f t="shared" si="5"/>
        <v>0</v>
      </c>
      <c r="J108" s="175">
        <f t="shared" si="6"/>
        <v>1064.55</v>
      </c>
      <c r="K108" s="180">
        <f t="shared" si="7"/>
        <v>0</v>
      </c>
      <c r="L108" s="180">
        <f>ROUND(G108*(H108),2)</f>
        <v>0</v>
      </c>
      <c r="M108" s="180"/>
      <c r="N108" s="180">
        <v>1.51</v>
      </c>
      <c r="O108" s="180"/>
      <c r="P108" s="183"/>
      <c r="Q108" s="183"/>
      <c r="R108" s="183"/>
      <c r="S108" s="180">
        <f t="shared" si="8"/>
        <v>0</v>
      </c>
      <c r="T108" s="180"/>
      <c r="U108" s="180"/>
      <c r="V108" s="196"/>
      <c r="W108" s="53"/>
      <c r="Z108">
        <v>0</v>
      </c>
    </row>
    <row r="109" spans="1:26" ht="25.05" customHeight="1" x14ac:dyDescent="0.3">
      <c r="A109" s="181"/>
      <c r="B109" s="211">
        <v>13</v>
      </c>
      <c r="C109" s="182" t="s">
        <v>112</v>
      </c>
      <c r="D109" s="313" t="s">
        <v>113</v>
      </c>
      <c r="E109" s="313"/>
      <c r="F109" s="175" t="s">
        <v>94</v>
      </c>
      <c r="G109" s="177">
        <v>21.988</v>
      </c>
      <c r="H109" s="176"/>
      <c r="I109" s="176">
        <f t="shared" si="5"/>
        <v>0</v>
      </c>
      <c r="J109" s="175">
        <f t="shared" si="6"/>
        <v>706.69</v>
      </c>
      <c r="K109" s="180">
        <f t="shared" si="7"/>
        <v>0</v>
      </c>
      <c r="L109" s="180">
        <f>ROUND(G109*(H109),2)</f>
        <v>0</v>
      </c>
      <c r="M109" s="180"/>
      <c r="N109" s="180">
        <v>32.14</v>
      </c>
      <c r="O109" s="180"/>
      <c r="P109" s="183">
        <v>2.3099999999999999E-2</v>
      </c>
      <c r="Q109" s="183"/>
      <c r="R109" s="183">
        <v>2.3099999999999999E-2</v>
      </c>
      <c r="S109" s="180">
        <f t="shared" si="8"/>
        <v>0.50800000000000001</v>
      </c>
      <c r="T109" s="180"/>
      <c r="U109" s="180"/>
      <c r="V109" s="196"/>
      <c r="W109" s="53"/>
      <c r="Z109">
        <v>0</v>
      </c>
    </row>
    <row r="110" spans="1:26" ht="25.05" customHeight="1" x14ac:dyDescent="0.3">
      <c r="A110" s="181"/>
      <c r="B110" s="211">
        <v>14</v>
      </c>
      <c r="C110" s="182" t="s">
        <v>114</v>
      </c>
      <c r="D110" s="313" t="s">
        <v>115</v>
      </c>
      <c r="E110" s="313"/>
      <c r="F110" s="175" t="s">
        <v>97</v>
      </c>
      <c r="G110" s="177">
        <v>12.600999999999999</v>
      </c>
      <c r="H110" s="176"/>
      <c r="I110" s="176">
        <f t="shared" si="5"/>
        <v>0</v>
      </c>
      <c r="J110" s="175">
        <f t="shared" si="6"/>
        <v>639.37</v>
      </c>
      <c r="K110" s="180">
        <f t="shared" si="7"/>
        <v>0</v>
      </c>
      <c r="L110" s="180">
        <f>ROUND(G110*(H110),2)</f>
        <v>0</v>
      </c>
      <c r="M110" s="180"/>
      <c r="N110" s="180">
        <v>50.74</v>
      </c>
      <c r="O110" s="180"/>
      <c r="P110" s="183"/>
      <c r="Q110" s="183"/>
      <c r="R110" s="183"/>
      <c r="S110" s="180">
        <f t="shared" si="8"/>
        <v>0</v>
      </c>
      <c r="T110" s="180"/>
      <c r="U110" s="180"/>
      <c r="V110" s="196"/>
      <c r="W110" s="53"/>
      <c r="Z110">
        <v>0</v>
      </c>
    </row>
    <row r="111" spans="1:26" ht="25.05" customHeight="1" x14ac:dyDescent="0.3">
      <c r="A111" s="181"/>
      <c r="B111" s="211">
        <v>15</v>
      </c>
      <c r="C111" s="182" t="s">
        <v>116</v>
      </c>
      <c r="D111" s="313" t="s">
        <v>117</v>
      </c>
      <c r="E111" s="313"/>
      <c r="F111" s="175" t="s">
        <v>87</v>
      </c>
      <c r="G111" s="177">
        <v>705</v>
      </c>
      <c r="H111" s="176"/>
      <c r="I111" s="176">
        <f t="shared" si="5"/>
        <v>0</v>
      </c>
      <c r="J111" s="175">
        <f t="shared" si="6"/>
        <v>556.95000000000005</v>
      </c>
      <c r="K111" s="180">
        <f t="shared" si="7"/>
        <v>0</v>
      </c>
      <c r="L111" s="180">
        <f>ROUND(G111*(H111),2)</f>
        <v>0</v>
      </c>
      <c r="M111" s="180"/>
      <c r="N111" s="180">
        <v>0.79</v>
      </c>
      <c r="O111" s="180"/>
      <c r="P111" s="183"/>
      <c r="Q111" s="183"/>
      <c r="R111" s="183"/>
      <c r="S111" s="180">
        <f t="shared" si="8"/>
        <v>0</v>
      </c>
      <c r="T111" s="180"/>
      <c r="U111" s="180"/>
      <c r="V111" s="196">
        <f>ROUND(G111*(X111),3)</f>
        <v>4.9349999999999996</v>
      </c>
      <c r="W111" s="53"/>
      <c r="X111">
        <v>7.0000000000000001E-3</v>
      </c>
      <c r="Z111">
        <v>0</v>
      </c>
    </row>
    <row r="112" spans="1:26" ht="25.05" customHeight="1" x14ac:dyDescent="0.3">
      <c r="A112" s="181"/>
      <c r="B112" s="212">
        <v>16</v>
      </c>
      <c r="C112" s="189" t="s">
        <v>118</v>
      </c>
      <c r="D112" s="314" t="s">
        <v>119</v>
      </c>
      <c r="E112" s="314"/>
      <c r="F112" s="185" t="s">
        <v>94</v>
      </c>
      <c r="G112" s="186">
        <v>19.388000000000002</v>
      </c>
      <c r="H112" s="187"/>
      <c r="I112" s="187">
        <f t="shared" si="5"/>
        <v>0</v>
      </c>
      <c r="J112" s="185">
        <f t="shared" si="6"/>
        <v>5406.15</v>
      </c>
      <c r="K112" s="188">
        <f t="shared" si="7"/>
        <v>0</v>
      </c>
      <c r="L112" s="188"/>
      <c r="M112" s="188">
        <f>ROUND(G112*(H112),2)</f>
        <v>0</v>
      </c>
      <c r="N112" s="188">
        <v>278.83999999999997</v>
      </c>
      <c r="O112" s="188"/>
      <c r="P112" s="190">
        <v>0.55000000000000004</v>
      </c>
      <c r="Q112" s="190"/>
      <c r="R112" s="190">
        <v>0.55000000000000004</v>
      </c>
      <c r="S112" s="188">
        <f t="shared" si="8"/>
        <v>10.663</v>
      </c>
      <c r="T112" s="188"/>
      <c r="U112" s="188"/>
      <c r="V112" s="199"/>
      <c r="W112" s="53"/>
      <c r="Z112">
        <v>0</v>
      </c>
    </row>
    <row r="113" spans="1:26" ht="25.05" customHeight="1" x14ac:dyDescent="0.3">
      <c r="A113" s="181"/>
      <c r="B113" s="212">
        <v>17</v>
      </c>
      <c r="C113" s="189" t="s">
        <v>120</v>
      </c>
      <c r="D113" s="314" t="s">
        <v>121</v>
      </c>
      <c r="E113" s="314"/>
      <c r="F113" s="185" t="s">
        <v>94</v>
      </c>
      <c r="G113" s="186">
        <v>2.6</v>
      </c>
      <c r="H113" s="187"/>
      <c r="I113" s="187">
        <f t="shared" si="5"/>
        <v>0</v>
      </c>
      <c r="J113" s="185">
        <f t="shared" si="6"/>
        <v>824.46</v>
      </c>
      <c r="K113" s="188">
        <f t="shared" si="7"/>
        <v>0</v>
      </c>
      <c r="L113" s="188"/>
      <c r="M113" s="188">
        <f>ROUND(G113*(H113),2)</f>
        <v>0</v>
      </c>
      <c r="N113" s="188">
        <v>317.10000000000002</v>
      </c>
      <c r="O113" s="188"/>
      <c r="P113" s="190">
        <v>0.55000000000000004</v>
      </c>
      <c r="Q113" s="190"/>
      <c r="R113" s="190">
        <v>0.55000000000000004</v>
      </c>
      <c r="S113" s="188">
        <f t="shared" si="8"/>
        <v>1.43</v>
      </c>
      <c r="T113" s="188"/>
      <c r="U113" s="188"/>
      <c r="V113" s="199"/>
      <c r="W113" s="53"/>
      <c r="Z113">
        <v>0</v>
      </c>
    </row>
    <row r="114" spans="1:26" x14ac:dyDescent="0.3">
      <c r="A114" s="10"/>
      <c r="B114" s="210"/>
      <c r="C114" s="174">
        <v>762</v>
      </c>
      <c r="D114" s="312" t="s">
        <v>63</v>
      </c>
      <c r="E114" s="312"/>
      <c r="F114" s="10"/>
      <c r="G114" s="173"/>
      <c r="H114" s="140"/>
      <c r="I114" s="142">
        <f>ROUND((SUM(I106:I113))/1,2)</f>
        <v>0</v>
      </c>
      <c r="J114" s="10"/>
      <c r="K114" s="10"/>
      <c r="L114" s="10">
        <f>ROUND((SUM(L106:L113))/1,2)</f>
        <v>0</v>
      </c>
      <c r="M114" s="10">
        <f>ROUND((SUM(M106:M113))/1,2)</f>
        <v>0</v>
      </c>
      <c r="N114" s="10"/>
      <c r="O114" s="10"/>
      <c r="P114" s="10"/>
      <c r="Q114" s="10"/>
      <c r="R114" s="10"/>
      <c r="S114" s="10">
        <f>ROUND((SUM(S106:S113))/1,2)</f>
        <v>12.6</v>
      </c>
      <c r="T114" s="10"/>
      <c r="U114" s="10"/>
      <c r="V114" s="197">
        <f>ROUND((SUM(V106:V113))/1,2)</f>
        <v>4.9400000000000004</v>
      </c>
      <c r="W114" s="215"/>
      <c r="X114" s="139"/>
      <c r="Y114" s="139"/>
      <c r="Z114" s="139"/>
    </row>
    <row r="115" spans="1:26" x14ac:dyDescent="0.3">
      <c r="A115" s="1"/>
      <c r="B115" s="206"/>
      <c r="C115" s="1"/>
      <c r="D115" s="1"/>
      <c r="E115" s="1"/>
      <c r="F115" s="1"/>
      <c r="G115" s="167"/>
      <c r="H115" s="133"/>
      <c r="I115" s="1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8"/>
      <c r="W115" s="53"/>
    </row>
    <row r="116" spans="1:26" x14ac:dyDescent="0.3">
      <c r="A116" s="10"/>
      <c r="B116" s="210"/>
      <c r="C116" s="174">
        <v>764</v>
      </c>
      <c r="D116" s="312" t="s">
        <v>64</v>
      </c>
      <c r="E116" s="312"/>
      <c r="F116" s="10"/>
      <c r="G116" s="173"/>
      <c r="H116" s="140"/>
      <c r="I116" s="14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95"/>
      <c r="W116" s="215"/>
      <c r="X116" s="139"/>
      <c r="Y116" s="139"/>
      <c r="Z116" s="139"/>
    </row>
    <row r="117" spans="1:26" ht="25.05" customHeight="1" x14ac:dyDescent="0.3">
      <c r="A117" s="181"/>
      <c r="B117" s="211">
        <v>18</v>
      </c>
      <c r="C117" s="182" t="s">
        <v>122</v>
      </c>
      <c r="D117" s="313" t="s">
        <v>123</v>
      </c>
      <c r="E117" s="313"/>
      <c r="F117" s="175" t="s">
        <v>87</v>
      </c>
      <c r="G117" s="177">
        <v>705</v>
      </c>
      <c r="H117" s="176"/>
      <c r="I117" s="176">
        <f t="shared" ref="I117:I139" si="9">ROUND(G117*(H117),2)</f>
        <v>0</v>
      </c>
      <c r="J117" s="175">
        <f t="shared" ref="J117:J139" si="10">ROUND(G117*(N117),2)</f>
        <v>11272.95</v>
      </c>
      <c r="K117" s="180">
        <f t="shared" ref="K117:K139" si="11">ROUND(G117*(O117),2)</f>
        <v>0</v>
      </c>
      <c r="L117" s="180">
        <f t="shared" ref="L117:L136" si="12">ROUND(G117*(H117),2)</f>
        <v>0</v>
      </c>
      <c r="M117" s="180"/>
      <c r="N117" s="180">
        <v>15.99</v>
      </c>
      <c r="O117" s="180"/>
      <c r="P117" s="183">
        <v>3.4000000000000002E-4</v>
      </c>
      <c r="Q117" s="183"/>
      <c r="R117" s="183">
        <v>3.4000000000000002E-4</v>
      </c>
      <c r="S117" s="180">
        <f t="shared" ref="S117:S139" si="13">ROUND(G117*(P117),3)</f>
        <v>0.24</v>
      </c>
      <c r="T117" s="180"/>
      <c r="U117" s="180"/>
      <c r="V117" s="196"/>
      <c r="W117" s="53"/>
      <c r="Z117">
        <v>0</v>
      </c>
    </row>
    <row r="118" spans="1:26" ht="25.05" customHeight="1" x14ac:dyDescent="0.3">
      <c r="A118" s="181"/>
      <c r="B118" s="211">
        <v>19</v>
      </c>
      <c r="C118" s="182" t="s">
        <v>124</v>
      </c>
      <c r="D118" s="313" t="s">
        <v>125</v>
      </c>
      <c r="E118" s="313"/>
      <c r="F118" s="175" t="s">
        <v>126</v>
      </c>
      <c r="G118" s="177">
        <v>1</v>
      </c>
      <c r="H118" s="176"/>
      <c r="I118" s="176">
        <f t="shared" si="9"/>
        <v>0</v>
      </c>
      <c r="J118" s="175">
        <f t="shared" si="10"/>
        <v>284.49</v>
      </c>
      <c r="K118" s="180">
        <f t="shared" si="11"/>
        <v>0</v>
      </c>
      <c r="L118" s="180">
        <f t="shared" si="12"/>
        <v>0</v>
      </c>
      <c r="M118" s="180"/>
      <c r="N118" s="180">
        <v>284.49</v>
      </c>
      <c r="O118" s="180"/>
      <c r="P118" s="183">
        <v>3.15E-3</v>
      </c>
      <c r="Q118" s="183"/>
      <c r="R118" s="183">
        <v>3.15E-3</v>
      </c>
      <c r="S118" s="180">
        <f t="shared" si="13"/>
        <v>3.0000000000000001E-3</v>
      </c>
      <c r="T118" s="180"/>
      <c r="U118" s="180"/>
      <c r="V118" s="196"/>
      <c r="W118" s="53"/>
      <c r="Z118">
        <v>0</v>
      </c>
    </row>
    <row r="119" spans="1:26" ht="25.05" customHeight="1" x14ac:dyDescent="0.3">
      <c r="A119" s="181"/>
      <c r="B119" s="211">
        <v>20</v>
      </c>
      <c r="C119" s="182" t="s">
        <v>127</v>
      </c>
      <c r="D119" s="313" t="s">
        <v>128</v>
      </c>
      <c r="E119" s="313"/>
      <c r="F119" s="175" t="s">
        <v>129</v>
      </c>
      <c r="G119" s="177">
        <v>156</v>
      </c>
      <c r="H119" s="176"/>
      <c r="I119" s="176">
        <f t="shared" si="9"/>
        <v>0</v>
      </c>
      <c r="J119" s="175">
        <f t="shared" si="10"/>
        <v>2851.68</v>
      </c>
      <c r="K119" s="180">
        <f t="shared" si="11"/>
        <v>0</v>
      </c>
      <c r="L119" s="180">
        <f t="shared" si="12"/>
        <v>0</v>
      </c>
      <c r="M119" s="180"/>
      <c r="N119" s="180">
        <v>18.28</v>
      </c>
      <c r="O119" s="180"/>
      <c r="P119" s="183">
        <v>1.4E-3</v>
      </c>
      <c r="Q119" s="183"/>
      <c r="R119" s="183">
        <v>1.4E-3</v>
      </c>
      <c r="S119" s="180">
        <f t="shared" si="13"/>
        <v>0.218</v>
      </c>
      <c r="T119" s="180"/>
      <c r="U119" s="180"/>
      <c r="V119" s="196"/>
      <c r="W119" s="53"/>
      <c r="Z119">
        <v>0</v>
      </c>
    </row>
    <row r="120" spans="1:26" ht="25.05" customHeight="1" x14ac:dyDescent="0.3">
      <c r="A120" s="181"/>
      <c r="B120" s="211">
        <v>21</v>
      </c>
      <c r="C120" s="182" t="s">
        <v>130</v>
      </c>
      <c r="D120" s="313" t="s">
        <v>131</v>
      </c>
      <c r="E120" s="313"/>
      <c r="F120" s="175" t="s">
        <v>87</v>
      </c>
      <c r="G120" s="177">
        <v>57</v>
      </c>
      <c r="H120" s="176"/>
      <c r="I120" s="176">
        <f t="shared" si="9"/>
        <v>0</v>
      </c>
      <c r="J120" s="175">
        <f t="shared" si="10"/>
        <v>1117.77</v>
      </c>
      <c r="K120" s="180">
        <f t="shared" si="11"/>
        <v>0</v>
      </c>
      <c r="L120" s="180">
        <f t="shared" si="12"/>
        <v>0</v>
      </c>
      <c r="M120" s="180"/>
      <c r="N120" s="180">
        <v>19.61</v>
      </c>
      <c r="O120" s="180"/>
      <c r="P120" s="183">
        <v>4.8899999999999994E-3</v>
      </c>
      <c r="Q120" s="183"/>
      <c r="R120" s="183">
        <v>4.8899999999999994E-3</v>
      </c>
      <c r="S120" s="180">
        <f t="shared" si="13"/>
        <v>0.27900000000000003</v>
      </c>
      <c r="T120" s="180"/>
      <c r="U120" s="180"/>
      <c r="V120" s="196"/>
      <c r="W120" s="53"/>
      <c r="Z120">
        <v>0</v>
      </c>
    </row>
    <row r="121" spans="1:26" ht="25.05" customHeight="1" x14ac:dyDescent="0.3">
      <c r="A121" s="181"/>
      <c r="B121" s="211">
        <v>22</v>
      </c>
      <c r="C121" s="182" t="s">
        <v>132</v>
      </c>
      <c r="D121" s="313" t="s">
        <v>133</v>
      </c>
      <c r="E121" s="313"/>
      <c r="F121" s="175" t="s">
        <v>129</v>
      </c>
      <c r="G121" s="177">
        <v>38</v>
      </c>
      <c r="H121" s="176"/>
      <c r="I121" s="176">
        <f t="shared" si="9"/>
        <v>0</v>
      </c>
      <c r="J121" s="175">
        <f t="shared" si="10"/>
        <v>614.46</v>
      </c>
      <c r="K121" s="180">
        <f t="shared" si="11"/>
        <v>0</v>
      </c>
      <c r="L121" s="180">
        <f t="shared" si="12"/>
        <v>0</v>
      </c>
      <c r="M121" s="180"/>
      <c r="N121" s="180">
        <v>16.170000000000002</v>
      </c>
      <c r="O121" s="180"/>
      <c r="P121" s="183">
        <v>8.2000000000000009E-4</v>
      </c>
      <c r="Q121" s="183"/>
      <c r="R121" s="183">
        <v>8.2000000000000009E-4</v>
      </c>
      <c r="S121" s="180">
        <f t="shared" si="13"/>
        <v>3.1E-2</v>
      </c>
      <c r="T121" s="180"/>
      <c r="U121" s="180"/>
      <c r="V121" s="196"/>
      <c r="W121" s="53"/>
      <c r="Z121">
        <v>0</v>
      </c>
    </row>
    <row r="122" spans="1:26" ht="25.05" customHeight="1" x14ac:dyDescent="0.3">
      <c r="A122" s="181"/>
      <c r="B122" s="211">
        <v>23</v>
      </c>
      <c r="C122" s="182" t="s">
        <v>134</v>
      </c>
      <c r="D122" s="313" t="s">
        <v>135</v>
      </c>
      <c r="E122" s="313"/>
      <c r="F122" s="175" t="s">
        <v>129</v>
      </c>
      <c r="G122" s="177">
        <v>120</v>
      </c>
      <c r="H122" s="176"/>
      <c r="I122" s="176">
        <f t="shared" si="9"/>
        <v>0</v>
      </c>
      <c r="J122" s="175">
        <f t="shared" si="10"/>
        <v>1008</v>
      </c>
      <c r="K122" s="180">
        <f t="shared" si="11"/>
        <v>0</v>
      </c>
      <c r="L122" s="180">
        <f t="shared" si="12"/>
        <v>0</v>
      </c>
      <c r="M122" s="180"/>
      <c r="N122" s="180">
        <v>8.4</v>
      </c>
      <c r="O122" s="180"/>
      <c r="P122" s="183">
        <v>5.2000000000000006E-4</v>
      </c>
      <c r="Q122" s="183"/>
      <c r="R122" s="183">
        <v>5.2000000000000006E-4</v>
      </c>
      <c r="S122" s="180">
        <f t="shared" si="13"/>
        <v>6.2E-2</v>
      </c>
      <c r="T122" s="180"/>
      <c r="U122" s="180"/>
      <c r="V122" s="196"/>
      <c r="W122" s="53"/>
      <c r="Z122">
        <v>0</v>
      </c>
    </row>
    <row r="123" spans="1:26" ht="25.05" customHeight="1" x14ac:dyDescent="0.3">
      <c r="A123" s="181"/>
      <c r="B123" s="211">
        <v>24</v>
      </c>
      <c r="C123" s="182" t="s">
        <v>136</v>
      </c>
      <c r="D123" s="313" t="s">
        <v>137</v>
      </c>
      <c r="E123" s="313"/>
      <c r="F123" s="175" t="s">
        <v>129</v>
      </c>
      <c r="G123" s="177">
        <v>76</v>
      </c>
      <c r="H123" s="176"/>
      <c r="I123" s="176">
        <f t="shared" si="9"/>
        <v>0</v>
      </c>
      <c r="J123" s="175">
        <f t="shared" si="10"/>
        <v>489.44</v>
      </c>
      <c r="K123" s="180">
        <f t="shared" si="11"/>
        <v>0</v>
      </c>
      <c r="L123" s="180">
        <f t="shared" si="12"/>
        <v>0</v>
      </c>
      <c r="M123" s="180"/>
      <c r="N123" s="180">
        <v>6.44</v>
      </c>
      <c r="O123" s="180"/>
      <c r="P123" s="183">
        <v>4.2000000000000002E-4</v>
      </c>
      <c r="Q123" s="183"/>
      <c r="R123" s="183">
        <v>4.2000000000000002E-4</v>
      </c>
      <c r="S123" s="180">
        <f t="shared" si="13"/>
        <v>3.2000000000000001E-2</v>
      </c>
      <c r="T123" s="180"/>
      <c r="U123" s="180"/>
      <c r="V123" s="196"/>
      <c r="W123" s="53"/>
      <c r="Z123">
        <v>0</v>
      </c>
    </row>
    <row r="124" spans="1:26" ht="25.05" customHeight="1" x14ac:dyDescent="0.3">
      <c r="A124" s="181"/>
      <c r="B124" s="211">
        <v>25</v>
      </c>
      <c r="C124" s="182" t="s">
        <v>138</v>
      </c>
      <c r="D124" s="313" t="s">
        <v>139</v>
      </c>
      <c r="E124" s="313"/>
      <c r="F124" s="175" t="s">
        <v>129</v>
      </c>
      <c r="G124" s="177">
        <v>76</v>
      </c>
      <c r="H124" s="176"/>
      <c r="I124" s="176">
        <f t="shared" si="9"/>
        <v>0</v>
      </c>
      <c r="J124" s="175">
        <f t="shared" si="10"/>
        <v>468.92</v>
      </c>
      <c r="K124" s="180">
        <f t="shared" si="11"/>
        <v>0</v>
      </c>
      <c r="L124" s="180">
        <f t="shared" si="12"/>
        <v>0</v>
      </c>
      <c r="M124" s="180"/>
      <c r="N124" s="180">
        <v>6.17</v>
      </c>
      <c r="O124" s="180"/>
      <c r="P124" s="183">
        <v>4.4999999999999999E-4</v>
      </c>
      <c r="Q124" s="183"/>
      <c r="R124" s="183">
        <v>4.4999999999999999E-4</v>
      </c>
      <c r="S124" s="180">
        <f t="shared" si="13"/>
        <v>3.4000000000000002E-2</v>
      </c>
      <c r="T124" s="180"/>
      <c r="U124" s="180"/>
      <c r="V124" s="196"/>
      <c r="W124" s="53"/>
      <c r="Z124">
        <v>0</v>
      </c>
    </row>
    <row r="125" spans="1:26" ht="25.05" customHeight="1" x14ac:dyDescent="0.3">
      <c r="A125" s="181"/>
      <c r="B125" s="211">
        <v>26</v>
      </c>
      <c r="C125" s="182" t="s">
        <v>140</v>
      </c>
      <c r="D125" s="313" t="s">
        <v>141</v>
      </c>
      <c r="E125" s="313"/>
      <c r="F125" s="175" t="s">
        <v>129</v>
      </c>
      <c r="G125" s="177">
        <v>76</v>
      </c>
      <c r="H125" s="176"/>
      <c r="I125" s="176">
        <f t="shared" si="9"/>
        <v>0</v>
      </c>
      <c r="J125" s="175">
        <f t="shared" si="10"/>
        <v>509.2</v>
      </c>
      <c r="K125" s="180">
        <f t="shared" si="11"/>
        <v>0</v>
      </c>
      <c r="L125" s="180">
        <f t="shared" si="12"/>
        <v>0</v>
      </c>
      <c r="M125" s="180"/>
      <c r="N125" s="180">
        <v>6.7</v>
      </c>
      <c r="O125" s="180"/>
      <c r="P125" s="183">
        <v>4.4999999999999999E-4</v>
      </c>
      <c r="Q125" s="183"/>
      <c r="R125" s="183">
        <v>4.4999999999999999E-4</v>
      </c>
      <c r="S125" s="180">
        <f t="shared" si="13"/>
        <v>3.4000000000000002E-2</v>
      </c>
      <c r="T125" s="180"/>
      <c r="U125" s="180"/>
      <c r="V125" s="196"/>
      <c r="W125" s="53"/>
      <c r="Z125">
        <v>0</v>
      </c>
    </row>
    <row r="126" spans="1:26" ht="25.05" customHeight="1" x14ac:dyDescent="0.3">
      <c r="A126" s="181"/>
      <c r="B126" s="211">
        <v>27</v>
      </c>
      <c r="C126" s="182" t="s">
        <v>142</v>
      </c>
      <c r="D126" s="313" t="s">
        <v>143</v>
      </c>
      <c r="E126" s="313"/>
      <c r="F126" s="175" t="s">
        <v>129</v>
      </c>
      <c r="G126" s="177">
        <v>44</v>
      </c>
      <c r="H126" s="176"/>
      <c r="I126" s="176">
        <f t="shared" si="9"/>
        <v>0</v>
      </c>
      <c r="J126" s="175">
        <f t="shared" si="10"/>
        <v>294.8</v>
      </c>
      <c r="K126" s="180">
        <f t="shared" si="11"/>
        <v>0</v>
      </c>
      <c r="L126" s="180">
        <f t="shared" si="12"/>
        <v>0</v>
      </c>
      <c r="M126" s="180"/>
      <c r="N126" s="180">
        <v>6.7</v>
      </c>
      <c r="O126" s="180"/>
      <c r="P126" s="183">
        <v>3.1999999999999997E-4</v>
      </c>
      <c r="Q126" s="183"/>
      <c r="R126" s="183">
        <v>3.1999999999999997E-4</v>
      </c>
      <c r="S126" s="180">
        <f t="shared" si="13"/>
        <v>1.4E-2</v>
      </c>
      <c r="T126" s="180"/>
      <c r="U126" s="180"/>
      <c r="V126" s="196"/>
      <c r="W126" s="53"/>
      <c r="Z126">
        <v>0</v>
      </c>
    </row>
    <row r="127" spans="1:26" ht="25.05" customHeight="1" x14ac:dyDescent="0.3">
      <c r="A127" s="181"/>
      <c r="B127" s="211">
        <v>28</v>
      </c>
      <c r="C127" s="182" t="s">
        <v>144</v>
      </c>
      <c r="D127" s="313" t="s">
        <v>145</v>
      </c>
      <c r="E127" s="313"/>
      <c r="F127" s="175" t="s">
        <v>129</v>
      </c>
      <c r="G127" s="177">
        <v>76</v>
      </c>
      <c r="H127" s="176"/>
      <c r="I127" s="176">
        <f t="shared" si="9"/>
        <v>0</v>
      </c>
      <c r="J127" s="175">
        <f t="shared" si="10"/>
        <v>1177.24</v>
      </c>
      <c r="K127" s="180">
        <f t="shared" si="11"/>
        <v>0</v>
      </c>
      <c r="L127" s="180">
        <f t="shared" si="12"/>
        <v>0</v>
      </c>
      <c r="M127" s="180"/>
      <c r="N127" s="180">
        <v>15.49</v>
      </c>
      <c r="O127" s="180"/>
      <c r="P127" s="183">
        <v>2.6700000000000001E-3</v>
      </c>
      <c r="Q127" s="183"/>
      <c r="R127" s="183">
        <v>2.6700000000000001E-3</v>
      </c>
      <c r="S127" s="180">
        <f t="shared" si="13"/>
        <v>0.20300000000000001</v>
      </c>
      <c r="T127" s="180"/>
      <c r="U127" s="180"/>
      <c r="V127" s="196"/>
      <c r="W127" s="53"/>
      <c r="Z127">
        <v>0</v>
      </c>
    </row>
    <row r="128" spans="1:26" ht="25.05" customHeight="1" x14ac:dyDescent="0.3">
      <c r="A128" s="181"/>
      <c r="B128" s="211">
        <v>29</v>
      </c>
      <c r="C128" s="182" t="s">
        <v>146</v>
      </c>
      <c r="D128" s="313" t="s">
        <v>147</v>
      </c>
      <c r="E128" s="313"/>
      <c r="F128" s="175" t="s">
        <v>126</v>
      </c>
      <c r="G128" s="177">
        <v>8</v>
      </c>
      <c r="H128" s="176"/>
      <c r="I128" s="176">
        <f t="shared" si="9"/>
        <v>0</v>
      </c>
      <c r="J128" s="175">
        <f t="shared" si="10"/>
        <v>102.24</v>
      </c>
      <c r="K128" s="180">
        <f t="shared" si="11"/>
        <v>0</v>
      </c>
      <c r="L128" s="180">
        <f t="shared" si="12"/>
        <v>0</v>
      </c>
      <c r="M128" s="180"/>
      <c r="N128" s="180">
        <v>12.78</v>
      </c>
      <c r="O128" s="180"/>
      <c r="P128" s="183">
        <v>1E-3</v>
      </c>
      <c r="Q128" s="183"/>
      <c r="R128" s="183">
        <v>1E-3</v>
      </c>
      <c r="S128" s="180">
        <f t="shared" si="13"/>
        <v>8.0000000000000002E-3</v>
      </c>
      <c r="T128" s="180"/>
      <c r="U128" s="180"/>
      <c r="V128" s="196"/>
      <c r="W128" s="53"/>
      <c r="Z128">
        <v>0</v>
      </c>
    </row>
    <row r="129" spans="1:26" ht="25.05" customHeight="1" x14ac:dyDescent="0.3">
      <c r="A129" s="181"/>
      <c r="B129" s="211">
        <v>30</v>
      </c>
      <c r="C129" s="182" t="s">
        <v>148</v>
      </c>
      <c r="D129" s="313" t="s">
        <v>149</v>
      </c>
      <c r="E129" s="313"/>
      <c r="F129" s="175" t="s">
        <v>129</v>
      </c>
      <c r="G129" s="177">
        <v>22</v>
      </c>
      <c r="H129" s="176"/>
      <c r="I129" s="176">
        <f t="shared" si="9"/>
        <v>0</v>
      </c>
      <c r="J129" s="175">
        <f t="shared" si="10"/>
        <v>387.42</v>
      </c>
      <c r="K129" s="180">
        <f t="shared" si="11"/>
        <v>0</v>
      </c>
      <c r="L129" s="180">
        <f t="shared" si="12"/>
        <v>0</v>
      </c>
      <c r="M129" s="180"/>
      <c r="N129" s="180">
        <v>17.61</v>
      </c>
      <c r="O129" s="180"/>
      <c r="P129" s="183">
        <v>2.4100000000000007E-3</v>
      </c>
      <c r="Q129" s="183"/>
      <c r="R129" s="183">
        <v>2.4100000000000007E-3</v>
      </c>
      <c r="S129" s="180">
        <f t="shared" si="13"/>
        <v>5.2999999999999999E-2</v>
      </c>
      <c r="T129" s="180"/>
      <c r="U129" s="180"/>
      <c r="V129" s="196"/>
      <c r="W129" s="53"/>
      <c r="Z129">
        <v>0</v>
      </c>
    </row>
    <row r="130" spans="1:26" ht="25.05" customHeight="1" x14ac:dyDescent="0.3">
      <c r="A130" s="181"/>
      <c r="B130" s="211">
        <v>31</v>
      </c>
      <c r="C130" s="182" t="s">
        <v>150</v>
      </c>
      <c r="D130" s="313" t="s">
        <v>151</v>
      </c>
      <c r="E130" s="313"/>
      <c r="F130" s="175" t="s">
        <v>97</v>
      </c>
      <c r="G130" s="177">
        <v>1.212</v>
      </c>
      <c r="H130" s="176"/>
      <c r="I130" s="176">
        <f t="shared" si="9"/>
        <v>0</v>
      </c>
      <c r="J130" s="175">
        <f t="shared" si="10"/>
        <v>80.02</v>
      </c>
      <c r="K130" s="180">
        <f t="shared" si="11"/>
        <v>0</v>
      </c>
      <c r="L130" s="180">
        <f t="shared" si="12"/>
        <v>0</v>
      </c>
      <c r="M130" s="180"/>
      <c r="N130" s="180">
        <v>66.02</v>
      </c>
      <c r="O130" s="180"/>
      <c r="P130" s="183"/>
      <c r="Q130" s="183"/>
      <c r="R130" s="183"/>
      <c r="S130" s="180">
        <f t="shared" si="13"/>
        <v>0</v>
      </c>
      <c r="T130" s="180"/>
      <c r="U130" s="180"/>
      <c r="V130" s="196"/>
      <c r="W130" s="53"/>
      <c r="Z130">
        <v>0</v>
      </c>
    </row>
    <row r="131" spans="1:26" ht="25.05" customHeight="1" x14ac:dyDescent="0.3">
      <c r="A131" s="181"/>
      <c r="B131" s="211">
        <v>32</v>
      </c>
      <c r="C131" s="182" t="s">
        <v>152</v>
      </c>
      <c r="D131" s="313" t="s">
        <v>153</v>
      </c>
      <c r="E131" s="313"/>
      <c r="F131" s="175" t="s">
        <v>87</v>
      </c>
      <c r="G131" s="177">
        <v>705</v>
      </c>
      <c r="H131" s="176"/>
      <c r="I131" s="176">
        <f t="shared" si="9"/>
        <v>0</v>
      </c>
      <c r="J131" s="175">
        <f t="shared" si="10"/>
        <v>860.1</v>
      </c>
      <c r="K131" s="180">
        <f t="shared" si="11"/>
        <v>0</v>
      </c>
      <c r="L131" s="180">
        <f t="shared" si="12"/>
        <v>0</v>
      </c>
      <c r="M131" s="180"/>
      <c r="N131" s="180">
        <v>1.22</v>
      </c>
      <c r="O131" s="180"/>
      <c r="P131" s="183"/>
      <c r="Q131" s="183"/>
      <c r="R131" s="183"/>
      <c r="S131" s="180">
        <f t="shared" si="13"/>
        <v>0</v>
      </c>
      <c r="T131" s="180"/>
      <c r="U131" s="180"/>
      <c r="V131" s="196">
        <f t="shared" ref="V131:V136" si="14">ROUND(G131*(X131),3)</f>
        <v>5.1609999999999996</v>
      </c>
      <c r="W131" s="53"/>
      <c r="X131">
        <v>7.3200000000000001E-3</v>
      </c>
      <c r="Z131">
        <v>0</v>
      </c>
    </row>
    <row r="132" spans="1:26" ht="25.05" customHeight="1" x14ac:dyDescent="0.3">
      <c r="A132" s="181"/>
      <c r="B132" s="211">
        <v>33</v>
      </c>
      <c r="C132" s="182" t="s">
        <v>154</v>
      </c>
      <c r="D132" s="313" t="s">
        <v>155</v>
      </c>
      <c r="E132" s="313"/>
      <c r="F132" s="175" t="s">
        <v>126</v>
      </c>
      <c r="G132" s="177">
        <v>82</v>
      </c>
      <c r="H132" s="176"/>
      <c r="I132" s="176">
        <f t="shared" si="9"/>
        <v>0</v>
      </c>
      <c r="J132" s="175">
        <f t="shared" si="10"/>
        <v>54.12</v>
      </c>
      <c r="K132" s="180">
        <f t="shared" si="11"/>
        <v>0</v>
      </c>
      <c r="L132" s="180">
        <f t="shared" si="12"/>
        <v>0</v>
      </c>
      <c r="M132" s="180"/>
      <c r="N132" s="180">
        <v>0.66</v>
      </c>
      <c r="O132" s="180"/>
      <c r="P132" s="183"/>
      <c r="Q132" s="183"/>
      <c r="R132" s="183"/>
      <c r="S132" s="180">
        <f t="shared" si="13"/>
        <v>0</v>
      </c>
      <c r="T132" s="180"/>
      <c r="U132" s="180"/>
      <c r="V132" s="196">
        <f t="shared" si="14"/>
        <v>7.0000000000000001E-3</v>
      </c>
      <c r="W132" s="53"/>
      <c r="X132">
        <v>9.0000000000000006E-5</v>
      </c>
      <c r="Z132">
        <v>0</v>
      </c>
    </row>
    <row r="133" spans="1:26" ht="25.05" customHeight="1" x14ac:dyDescent="0.3">
      <c r="A133" s="181"/>
      <c r="B133" s="211">
        <v>34</v>
      </c>
      <c r="C133" s="182" t="s">
        <v>156</v>
      </c>
      <c r="D133" s="313" t="s">
        <v>157</v>
      </c>
      <c r="E133" s="313"/>
      <c r="F133" s="175" t="s">
        <v>129</v>
      </c>
      <c r="G133" s="177">
        <v>76</v>
      </c>
      <c r="H133" s="176"/>
      <c r="I133" s="176">
        <f t="shared" si="9"/>
        <v>0</v>
      </c>
      <c r="J133" s="175">
        <f t="shared" si="10"/>
        <v>69.16</v>
      </c>
      <c r="K133" s="180">
        <f t="shared" si="11"/>
        <v>0</v>
      </c>
      <c r="L133" s="180">
        <f t="shared" si="12"/>
        <v>0</v>
      </c>
      <c r="M133" s="180"/>
      <c r="N133" s="180">
        <v>0.91</v>
      </c>
      <c r="O133" s="180"/>
      <c r="P133" s="183"/>
      <c r="Q133" s="183"/>
      <c r="R133" s="183"/>
      <c r="S133" s="180">
        <f t="shared" si="13"/>
        <v>0</v>
      </c>
      <c r="T133" s="180"/>
      <c r="U133" s="180"/>
      <c r="V133" s="196">
        <f t="shared" si="14"/>
        <v>0.255</v>
      </c>
      <c r="W133" s="53"/>
      <c r="X133">
        <v>3.3600000000000001E-3</v>
      </c>
      <c r="Z133">
        <v>0</v>
      </c>
    </row>
    <row r="134" spans="1:26" ht="25.05" customHeight="1" x14ac:dyDescent="0.3">
      <c r="A134" s="181"/>
      <c r="B134" s="211">
        <v>35</v>
      </c>
      <c r="C134" s="182" t="s">
        <v>158</v>
      </c>
      <c r="D134" s="313" t="s">
        <v>159</v>
      </c>
      <c r="E134" s="313"/>
      <c r="F134" s="175" t="s">
        <v>126</v>
      </c>
      <c r="G134" s="177">
        <v>8</v>
      </c>
      <c r="H134" s="176"/>
      <c r="I134" s="176">
        <f t="shared" si="9"/>
        <v>0</v>
      </c>
      <c r="J134" s="175">
        <f t="shared" si="10"/>
        <v>9.76</v>
      </c>
      <c r="K134" s="180">
        <f t="shared" si="11"/>
        <v>0</v>
      </c>
      <c r="L134" s="180">
        <f t="shared" si="12"/>
        <v>0</v>
      </c>
      <c r="M134" s="180"/>
      <c r="N134" s="180">
        <v>1.22</v>
      </c>
      <c r="O134" s="180"/>
      <c r="P134" s="183"/>
      <c r="Q134" s="183"/>
      <c r="R134" s="183"/>
      <c r="S134" s="180">
        <f t="shared" si="13"/>
        <v>0</v>
      </c>
      <c r="T134" s="180"/>
      <c r="U134" s="180"/>
      <c r="V134" s="196">
        <f t="shared" si="14"/>
        <v>8.9999999999999993E-3</v>
      </c>
      <c r="W134" s="53"/>
      <c r="X134">
        <v>1.15E-3</v>
      </c>
      <c r="Z134">
        <v>0</v>
      </c>
    </row>
    <row r="135" spans="1:26" ht="25.05" customHeight="1" x14ac:dyDescent="0.3">
      <c r="A135" s="181"/>
      <c r="B135" s="211">
        <v>36</v>
      </c>
      <c r="C135" s="182" t="s">
        <v>160</v>
      </c>
      <c r="D135" s="313" t="s">
        <v>161</v>
      </c>
      <c r="E135" s="313"/>
      <c r="F135" s="175" t="s">
        <v>129</v>
      </c>
      <c r="G135" s="177">
        <v>22</v>
      </c>
      <c r="H135" s="176"/>
      <c r="I135" s="176">
        <f t="shared" si="9"/>
        <v>0</v>
      </c>
      <c r="J135" s="175">
        <f t="shared" si="10"/>
        <v>20.02</v>
      </c>
      <c r="K135" s="180">
        <f t="shared" si="11"/>
        <v>0</v>
      </c>
      <c r="L135" s="180">
        <f t="shared" si="12"/>
        <v>0</v>
      </c>
      <c r="M135" s="180"/>
      <c r="N135" s="180">
        <v>0.91</v>
      </c>
      <c r="O135" s="180"/>
      <c r="P135" s="183"/>
      <c r="Q135" s="183"/>
      <c r="R135" s="183"/>
      <c r="S135" s="180">
        <f t="shared" si="13"/>
        <v>0</v>
      </c>
      <c r="T135" s="180"/>
      <c r="U135" s="180"/>
      <c r="V135" s="196">
        <f t="shared" si="14"/>
        <v>6.3E-2</v>
      </c>
      <c r="W135" s="53"/>
      <c r="X135">
        <v>2.8500000000000001E-3</v>
      </c>
      <c r="Z135">
        <v>0</v>
      </c>
    </row>
    <row r="136" spans="1:26" ht="25.05" customHeight="1" x14ac:dyDescent="0.3">
      <c r="A136" s="181"/>
      <c r="B136" s="211">
        <v>37</v>
      </c>
      <c r="C136" s="182" t="s">
        <v>162</v>
      </c>
      <c r="D136" s="313" t="s">
        <v>163</v>
      </c>
      <c r="E136" s="313"/>
      <c r="F136" s="175" t="s">
        <v>126</v>
      </c>
      <c r="G136" s="177">
        <v>8</v>
      </c>
      <c r="H136" s="176"/>
      <c r="I136" s="176">
        <f t="shared" si="9"/>
        <v>0</v>
      </c>
      <c r="J136" s="175">
        <f t="shared" si="10"/>
        <v>9.76</v>
      </c>
      <c r="K136" s="180">
        <f t="shared" si="11"/>
        <v>0</v>
      </c>
      <c r="L136" s="180">
        <f t="shared" si="12"/>
        <v>0</v>
      </c>
      <c r="M136" s="180"/>
      <c r="N136" s="180">
        <v>1.22</v>
      </c>
      <c r="O136" s="180"/>
      <c r="P136" s="183"/>
      <c r="Q136" s="183"/>
      <c r="R136" s="183"/>
      <c r="S136" s="180">
        <f t="shared" si="13"/>
        <v>0</v>
      </c>
      <c r="T136" s="180"/>
      <c r="U136" s="180"/>
      <c r="V136" s="196">
        <f t="shared" si="14"/>
        <v>8.9999999999999993E-3</v>
      </c>
      <c r="W136" s="53"/>
      <c r="X136">
        <v>1.16E-3</v>
      </c>
      <c r="Z136">
        <v>0</v>
      </c>
    </row>
    <row r="137" spans="1:26" ht="25.05" customHeight="1" x14ac:dyDescent="0.3">
      <c r="A137" s="181"/>
      <c r="B137" s="212">
        <v>38</v>
      </c>
      <c r="C137" s="189" t="s">
        <v>164</v>
      </c>
      <c r="D137" s="314" t="s">
        <v>165</v>
      </c>
      <c r="E137" s="314"/>
      <c r="F137" s="185" t="s">
        <v>166</v>
      </c>
      <c r="G137" s="186">
        <v>823</v>
      </c>
      <c r="H137" s="187"/>
      <c r="I137" s="187">
        <f t="shared" si="9"/>
        <v>0</v>
      </c>
      <c r="J137" s="185">
        <f t="shared" si="10"/>
        <v>10797.76</v>
      </c>
      <c r="K137" s="188">
        <f t="shared" si="11"/>
        <v>0</v>
      </c>
      <c r="L137" s="188"/>
      <c r="M137" s="188">
        <f>ROUND(G137*(H137),2)</f>
        <v>0</v>
      </c>
      <c r="N137" s="188">
        <v>13.12</v>
      </c>
      <c r="O137" s="188"/>
      <c r="P137" s="190"/>
      <c r="Q137" s="190"/>
      <c r="R137" s="190"/>
      <c r="S137" s="188">
        <f t="shared" si="13"/>
        <v>0</v>
      </c>
      <c r="T137" s="188"/>
      <c r="U137" s="188"/>
      <c r="V137" s="199"/>
      <c r="W137" s="53"/>
      <c r="Z137">
        <v>0</v>
      </c>
    </row>
    <row r="138" spans="1:26" ht="25.05" customHeight="1" x14ac:dyDescent="0.3">
      <c r="A138" s="181"/>
      <c r="B138" s="212">
        <v>39</v>
      </c>
      <c r="C138" s="189" t="s">
        <v>167</v>
      </c>
      <c r="D138" s="314" t="s">
        <v>168</v>
      </c>
      <c r="E138" s="314"/>
      <c r="F138" s="185" t="s">
        <v>126</v>
      </c>
      <c r="G138" s="186">
        <v>7.4</v>
      </c>
      <c r="H138" s="187"/>
      <c r="I138" s="187">
        <f t="shared" si="9"/>
        <v>0</v>
      </c>
      <c r="J138" s="185">
        <f t="shared" si="10"/>
        <v>207.64</v>
      </c>
      <c r="K138" s="188">
        <f t="shared" si="11"/>
        <v>0</v>
      </c>
      <c r="L138" s="188"/>
      <c r="M138" s="188">
        <f>ROUND(G138*(H138),2)</f>
        <v>0</v>
      </c>
      <c r="N138" s="188">
        <v>28.06</v>
      </c>
      <c r="O138" s="188"/>
      <c r="P138" s="190"/>
      <c r="Q138" s="190"/>
      <c r="R138" s="190"/>
      <c r="S138" s="188">
        <f t="shared" si="13"/>
        <v>0</v>
      </c>
      <c r="T138" s="188"/>
      <c r="U138" s="188"/>
      <c r="V138" s="199"/>
      <c r="W138" s="53"/>
      <c r="Z138">
        <v>0</v>
      </c>
    </row>
    <row r="139" spans="1:26" ht="25.05" customHeight="1" x14ac:dyDescent="0.3">
      <c r="A139" s="181"/>
      <c r="B139" s="212">
        <v>40</v>
      </c>
      <c r="C139" s="189" t="s">
        <v>169</v>
      </c>
      <c r="D139" s="314" t="s">
        <v>170</v>
      </c>
      <c r="E139" s="314"/>
      <c r="F139" s="185" t="s">
        <v>129</v>
      </c>
      <c r="G139" s="186">
        <v>80</v>
      </c>
      <c r="H139" s="187"/>
      <c r="I139" s="187">
        <f t="shared" si="9"/>
        <v>0</v>
      </c>
      <c r="J139" s="185">
        <f t="shared" si="10"/>
        <v>174.4</v>
      </c>
      <c r="K139" s="188">
        <f t="shared" si="11"/>
        <v>0</v>
      </c>
      <c r="L139" s="188"/>
      <c r="M139" s="188">
        <f>ROUND(G139*(H139),2)</f>
        <v>0</v>
      </c>
      <c r="N139" s="188">
        <v>2.1800000000000002</v>
      </c>
      <c r="O139" s="188"/>
      <c r="P139" s="190"/>
      <c r="Q139" s="190"/>
      <c r="R139" s="190"/>
      <c r="S139" s="188">
        <f t="shared" si="13"/>
        <v>0</v>
      </c>
      <c r="T139" s="188"/>
      <c r="U139" s="188"/>
      <c r="V139" s="199"/>
      <c r="W139" s="53"/>
      <c r="Z139">
        <v>0</v>
      </c>
    </row>
    <row r="140" spans="1:26" x14ac:dyDescent="0.3">
      <c r="A140" s="10"/>
      <c r="B140" s="210"/>
      <c r="C140" s="174">
        <v>764</v>
      </c>
      <c r="D140" s="312" t="s">
        <v>64</v>
      </c>
      <c r="E140" s="312"/>
      <c r="F140" s="10"/>
      <c r="G140" s="173"/>
      <c r="H140" s="140"/>
      <c r="I140" s="142">
        <f>ROUND((SUM(I116:I139))/1,2)</f>
        <v>0</v>
      </c>
      <c r="J140" s="10"/>
      <c r="K140" s="10"/>
      <c r="L140" s="10">
        <f>ROUND((SUM(L116:L139))/1,2)</f>
        <v>0</v>
      </c>
      <c r="M140" s="10">
        <f>ROUND((SUM(M116:M139))/1,2)</f>
        <v>0</v>
      </c>
      <c r="N140" s="10"/>
      <c r="O140" s="10"/>
      <c r="P140" s="10"/>
      <c r="Q140" s="10"/>
      <c r="R140" s="10"/>
      <c r="S140" s="10">
        <f>ROUND((SUM(S116:S139))/1,2)</f>
        <v>1.21</v>
      </c>
      <c r="T140" s="10"/>
      <c r="U140" s="10"/>
      <c r="V140" s="197">
        <f>ROUND((SUM(V116:V139))/1,2)</f>
        <v>5.5</v>
      </c>
      <c r="W140" s="215"/>
      <c r="X140" s="139"/>
      <c r="Y140" s="139"/>
      <c r="Z140" s="139"/>
    </row>
    <row r="141" spans="1:26" x14ac:dyDescent="0.3">
      <c r="A141" s="1"/>
      <c r="B141" s="206"/>
      <c r="C141" s="1"/>
      <c r="D141" s="1"/>
      <c r="E141" s="1"/>
      <c r="F141" s="1"/>
      <c r="G141" s="167"/>
      <c r="H141" s="133"/>
      <c r="I141" s="1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98"/>
      <c r="W141" s="53"/>
    </row>
    <row r="142" spans="1:26" x14ac:dyDescent="0.3">
      <c r="A142" s="10"/>
      <c r="B142" s="210"/>
      <c r="C142" s="174">
        <v>765</v>
      </c>
      <c r="D142" s="312" t="s">
        <v>65</v>
      </c>
      <c r="E142" s="312"/>
      <c r="F142" s="10"/>
      <c r="G142" s="173"/>
      <c r="H142" s="140"/>
      <c r="I142" s="14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95"/>
      <c r="W142" s="215"/>
      <c r="X142" s="139"/>
      <c r="Y142" s="139"/>
      <c r="Z142" s="139"/>
    </row>
    <row r="143" spans="1:26" ht="25.05" customHeight="1" x14ac:dyDescent="0.3">
      <c r="A143" s="181"/>
      <c r="B143" s="211">
        <v>41</v>
      </c>
      <c r="C143" s="182" t="s">
        <v>171</v>
      </c>
      <c r="D143" s="313" t="s">
        <v>172</v>
      </c>
      <c r="E143" s="313"/>
      <c r="F143" s="175" t="s">
        <v>87</v>
      </c>
      <c r="G143" s="177">
        <v>705</v>
      </c>
      <c r="H143" s="176"/>
      <c r="I143" s="176">
        <f>ROUND(G143*(H143),2)</f>
        <v>0</v>
      </c>
      <c r="J143" s="175">
        <f>ROUND(G143*(N143),2)</f>
        <v>3073.8</v>
      </c>
      <c r="K143" s="180">
        <f>ROUND(G143*(O143),2)</f>
        <v>0</v>
      </c>
      <c r="L143" s="180">
        <f>ROUND(G143*(H143),2)</f>
        <v>0</v>
      </c>
      <c r="M143" s="180"/>
      <c r="N143" s="180">
        <v>4.3600000000000003</v>
      </c>
      <c r="O143" s="180"/>
      <c r="P143" s="183">
        <v>3.6999999999999999E-4</v>
      </c>
      <c r="Q143" s="183"/>
      <c r="R143" s="183">
        <v>3.6999999999999999E-4</v>
      </c>
      <c r="S143" s="180">
        <f>ROUND(G143*(P143),3)</f>
        <v>0.26100000000000001</v>
      </c>
      <c r="T143" s="180"/>
      <c r="U143" s="180"/>
      <c r="V143" s="196"/>
      <c r="W143" s="53"/>
      <c r="Z143">
        <v>0</v>
      </c>
    </row>
    <row r="144" spans="1:26" ht="25.05" customHeight="1" x14ac:dyDescent="0.3">
      <c r="A144" s="181"/>
      <c r="B144" s="211">
        <v>42</v>
      </c>
      <c r="C144" s="182" t="s">
        <v>173</v>
      </c>
      <c r="D144" s="313" t="s">
        <v>174</v>
      </c>
      <c r="E144" s="313"/>
      <c r="F144" s="175" t="s">
        <v>97</v>
      </c>
      <c r="G144" s="177">
        <v>0.26100000000000001</v>
      </c>
      <c r="H144" s="176"/>
      <c r="I144" s="176">
        <f>ROUND(G144*(H144),2)</f>
        <v>0</v>
      </c>
      <c r="J144" s="175">
        <f>ROUND(G144*(N144),2)</f>
        <v>9.7799999999999994</v>
      </c>
      <c r="K144" s="180">
        <f>ROUND(G144*(O144),2)</f>
        <v>0</v>
      </c>
      <c r="L144" s="180">
        <f>ROUND(G144*(H144),2)</f>
        <v>0</v>
      </c>
      <c r="M144" s="180"/>
      <c r="N144" s="180">
        <v>37.479999999999997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6"/>
      <c r="W144" s="53"/>
      <c r="Z144">
        <v>0</v>
      </c>
    </row>
    <row r="145" spans="1:26" x14ac:dyDescent="0.3">
      <c r="A145" s="10"/>
      <c r="B145" s="210"/>
      <c r="C145" s="174">
        <v>765</v>
      </c>
      <c r="D145" s="312" t="s">
        <v>65</v>
      </c>
      <c r="E145" s="312"/>
      <c r="F145" s="10"/>
      <c r="G145" s="173"/>
      <c r="H145" s="140"/>
      <c r="I145" s="142">
        <f>ROUND((SUM(I142:I144))/1,2)</f>
        <v>0</v>
      </c>
      <c r="J145" s="10"/>
      <c r="K145" s="10"/>
      <c r="L145" s="10">
        <f>ROUND((SUM(L142:L144))/1,2)</f>
        <v>0</v>
      </c>
      <c r="M145" s="10">
        <f>ROUND((SUM(M142:M144))/1,2)</f>
        <v>0</v>
      </c>
      <c r="N145" s="10"/>
      <c r="O145" s="10"/>
      <c r="P145" s="10"/>
      <c r="Q145" s="10"/>
      <c r="R145" s="10"/>
      <c r="S145" s="10">
        <f>ROUND((SUM(S142:S144))/1,2)</f>
        <v>0.26</v>
      </c>
      <c r="T145" s="10"/>
      <c r="U145" s="10"/>
      <c r="V145" s="197">
        <f>ROUND((SUM(V142:V144))/1,2)</f>
        <v>0</v>
      </c>
      <c r="W145" s="215"/>
      <c r="X145" s="139"/>
      <c r="Y145" s="139"/>
      <c r="Z145" s="139"/>
    </row>
    <row r="146" spans="1:26" x14ac:dyDescent="0.3">
      <c r="A146" s="1"/>
      <c r="B146" s="206"/>
      <c r="C146" s="1"/>
      <c r="D146" s="1"/>
      <c r="E146" s="1"/>
      <c r="F146" s="1"/>
      <c r="G146" s="167"/>
      <c r="H146" s="133"/>
      <c r="I146" s="1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98"/>
      <c r="W146" s="53"/>
    </row>
    <row r="147" spans="1:26" x14ac:dyDescent="0.3">
      <c r="A147" s="10"/>
      <c r="B147" s="210"/>
      <c r="C147" s="174">
        <v>767</v>
      </c>
      <c r="D147" s="312" t="s">
        <v>66</v>
      </c>
      <c r="E147" s="312"/>
      <c r="F147" s="10"/>
      <c r="G147" s="173"/>
      <c r="H147" s="140"/>
      <c r="I147" s="14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5"/>
      <c r="W147" s="215"/>
      <c r="X147" s="139"/>
      <c r="Y147" s="139"/>
      <c r="Z147" s="139"/>
    </row>
    <row r="148" spans="1:26" ht="25.05" customHeight="1" x14ac:dyDescent="0.3">
      <c r="A148" s="181"/>
      <c r="B148" s="211">
        <v>43</v>
      </c>
      <c r="C148" s="182" t="s">
        <v>175</v>
      </c>
      <c r="D148" s="313" t="s">
        <v>176</v>
      </c>
      <c r="E148" s="313"/>
      <c r="F148" s="175" t="s">
        <v>87</v>
      </c>
      <c r="G148" s="177">
        <v>57</v>
      </c>
      <c r="H148" s="176"/>
      <c r="I148" s="176">
        <f>ROUND(G148*(H148),2)</f>
        <v>0</v>
      </c>
      <c r="J148" s="175">
        <f>ROUND(G148*(N148),2)</f>
        <v>326.04000000000002</v>
      </c>
      <c r="K148" s="180">
        <f>ROUND(G148*(O148),2)</f>
        <v>0</v>
      </c>
      <c r="L148" s="180">
        <f>ROUND(G148*(H148),2)</f>
        <v>0</v>
      </c>
      <c r="M148" s="180"/>
      <c r="N148" s="180">
        <v>5.72</v>
      </c>
      <c r="O148" s="180"/>
      <c r="P148" s="183"/>
      <c r="Q148" s="183"/>
      <c r="R148" s="183"/>
      <c r="S148" s="180">
        <f>ROUND(G148*(P148),3)</f>
        <v>0</v>
      </c>
      <c r="T148" s="180"/>
      <c r="U148" s="180"/>
      <c r="V148" s="196">
        <f>ROUND(G148*(X148),3)</f>
        <v>0.22800000000000001</v>
      </c>
      <c r="W148" s="53"/>
      <c r="X148">
        <v>4.0000000000000001E-3</v>
      </c>
      <c r="Z148">
        <v>0</v>
      </c>
    </row>
    <row r="149" spans="1:26" ht="25.05" customHeight="1" x14ac:dyDescent="0.3">
      <c r="A149" s="181"/>
      <c r="B149" s="211">
        <v>44</v>
      </c>
      <c r="C149" s="182" t="s">
        <v>177</v>
      </c>
      <c r="D149" s="313" t="s">
        <v>178</v>
      </c>
      <c r="E149" s="313"/>
      <c r="F149" s="175" t="s">
        <v>87</v>
      </c>
      <c r="G149" s="177">
        <v>57</v>
      </c>
      <c r="H149" s="176"/>
      <c r="I149" s="176">
        <f>ROUND(G149*(H149),2)</f>
        <v>0</v>
      </c>
      <c r="J149" s="175">
        <f>ROUND(G149*(N149),2)</f>
        <v>79.8</v>
      </c>
      <c r="K149" s="180">
        <f>ROUND(G149*(O149),2)</f>
        <v>0</v>
      </c>
      <c r="L149" s="180">
        <f>ROUND(G149*(H149),2)</f>
        <v>0</v>
      </c>
      <c r="M149" s="180"/>
      <c r="N149" s="180">
        <v>1.4</v>
      </c>
      <c r="O149" s="180"/>
      <c r="P149" s="183"/>
      <c r="Q149" s="183"/>
      <c r="R149" s="183"/>
      <c r="S149" s="180">
        <f>ROUND(G149*(P149),3)</f>
        <v>0</v>
      </c>
      <c r="T149" s="180"/>
      <c r="U149" s="180"/>
      <c r="V149" s="196">
        <f>ROUND(G149*(X149),3)</f>
        <v>0.114</v>
      </c>
      <c r="W149" s="53"/>
      <c r="X149">
        <v>2E-3</v>
      </c>
      <c r="Z149">
        <v>0</v>
      </c>
    </row>
    <row r="150" spans="1:26" x14ac:dyDescent="0.3">
      <c r="A150" s="10"/>
      <c r="B150" s="210"/>
      <c r="C150" s="174">
        <v>767</v>
      </c>
      <c r="D150" s="312" t="s">
        <v>66</v>
      </c>
      <c r="E150" s="312"/>
      <c r="F150" s="10"/>
      <c r="G150" s="173"/>
      <c r="H150" s="140"/>
      <c r="I150" s="142">
        <f>ROUND((SUM(I147:I149))/1,2)</f>
        <v>0</v>
      </c>
      <c r="J150" s="10"/>
      <c r="K150" s="10"/>
      <c r="L150" s="10">
        <f>ROUND((SUM(L147:L149))/1,2)</f>
        <v>0</v>
      </c>
      <c r="M150" s="10">
        <f>ROUND((SUM(M147:M149))/1,2)</f>
        <v>0</v>
      </c>
      <c r="N150" s="10"/>
      <c r="O150" s="10"/>
      <c r="P150" s="10"/>
      <c r="Q150" s="10"/>
      <c r="R150" s="10"/>
      <c r="S150" s="10">
        <f>ROUND((SUM(S147:S149))/1,2)</f>
        <v>0</v>
      </c>
      <c r="T150" s="10"/>
      <c r="U150" s="10"/>
      <c r="V150" s="197">
        <f>ROUND((SUM(V147:V149))/1,2)</f>
        <v>0.34</v>
      </c>
      <c r="W150" s="215"/>
      <c r="X150" s="139"/>
      <c r="Y150" s="139"/>
      <c r="Z150" s="139"/>
    </row>
    <row r="151" spans="1:26" x14ac:dyDescent="0.3">
      <c r="A151" s="1"/>
      <c r="B151" s="206"/>
      <c r="C151" s="1"/>
      <c r="D151" s="1"/>
      <c r="E151" s="1"/>
      <c r="F151" s="1"/>
      <c r="G151" s="167"/>
      <c r="H151" s="133"/>
      <c r="I151" s="1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98"/>
      <c r="W151" s="53"/>
    </row>
    <row r="152" spans="1:26" x14ac:dyDescent="0.3">
      <c r="A152" s="10"/>
      <c r="B152" s="210"/>
      <c r="C152" s="10"/>
      <c r="D152" s="310" t="s">
        <v>62</v>
      </c>
      <c r="E152" s="310"/>
      <c r="F152" s="10"/>
      <c r="G152" s="173"/>
      <c r="H152" s="140"/>
      <c r="I152" s="142">
        <f>ROUND((SUM(I105:I151))/2,2)</f>
        <v>0</v>
      </c>
      <c r="J152" s="10"/>
      <c r="K152" s="10"/>
      <c r="L152" s="140">
        <f>ROUND((SUM(L105:L151))/2,2)</f>
        <v>0</v>
      </c>
      <c r="M152" s="140">
        <f>ROUND((SUM(M105:M151))/2,2)</f>
        <v>0</v>
      </c>
      <c r="N152" s="10"/>
      <c r="O152" s="10"/>
      <c r="P152" s="184"/>
      <c r="Q152" s="10"/>
      <c r="R152" s="10"/>
      <c r="S152" s="184">
        <f>ROUND((SUM(S105:S151))/2,2)</f>
        <v>14.07</v>
      </c>
      <c r="T152" s="10"/>
      <c r="U152" s="10"/>
      <c r="V152" s="197">
        <f>ROUND((SUM(V105:V151))/2,2)</f>
        <v>10.78</v>
      </c>
      <c r="W152" s="53"/>
    </row>
    <row r="153" spans="1:26" x14ac:dyDescent="0.3">
      <c r="A153" s="1"/>
      <c r="B153" s="206"/>
      <c r="C153" s="1"/>
      <c r="D153" s="1"/>
      <c r="E153" s="1"/>
      <c r="F153" s="1"/>
      <c r="G153" s="167"/>
      <c r="H153" s="133"/>
      <c r="I153" s="1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98"/>
      <c r="W153" s="53"/>
    </row>
    <row r="154" spans="1:26" x14ac:dyDescent="0.3">
      <c r="A154" s="10"/>
      <c r="B154" s="210"/>
      <c r="C154" s="10"/>
      <c r="D154" s="310" t="s">
        <v>67</v>
      </c>
      <c r="E154" s="310"/>
      <c r="F154" s="10"/>
      <c r="G154" s="173"/>
      <c r="H154" s="140"/>
      <c r="I154" s="14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95"/>
      <c r="W154" s="215"/>
      <c r="X154" s="139"/>
      <c r="Y154" s="139"/>
      <c r="Z154" s="139"/>
    </row>
    <row r="155" spans="1:26" x14ac:dyDescent="0.3">
      <c r="A155" s="10"/>
      <c r="B155" s="210"/>
      <c r="C155" s="174">
        <v>921</v>
      </c>
      <c r="D155" s="312" t="s">
        <v>68</v>
      </c>
      <c r="E155" s="312"/>
      <c r="F155" s="10"/>
      <c r="G155" s="173"/>
      <c r="H155" s="140"/>
      <c r="I155" s="14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95"/>
      <c r="W155" s="215"/>
      <c r="X155" s="139"/>
      <c r="Y155" s="139"/>
      <c r="Z155" s="139"/>
    </row>
    <row r="156" spans="1:26" ht="25.05" customHeight="1" x14ac:dyDescent="0.3">
      <c r="A156" s="181"/>
      <c r="B156" s="211">
        <v>45</v>
      </c>
      <c r="C156" s="182" t="s">
        <v>179</v>
      </c>
      <c r="D156" s="313" t="s">
        <v>180</v>
      </c>
      <c r="E156" s="313"/>
      <c r="F156" s="175" t="s">
        <v>181</v>
      </c>
      <c r="G156" s="177">
        <v>1</v>
      </c>
      <c r="H156" s="176"/>
      <c r="I156" s="176">
        <f>ROUND(G156*(H156),2)</f>
        <v>0</v>
      </c>
      <c r="J156" s="175">
        <f>ROUND(G156*(N156),2)</f>
        <v>609</v>
      </c>
      <c r="K156" s="180">
        <f>ROUND(G156*(O156),2)</f>
        <v>0</v>
      </c>
      <c r="L156" s="180">
        <f>ROUND(G156*(H156),2)</f>
        <v>0</v>
      </c>
      <c r="M156" s="180"/>
      <c r="N156" s="180">
        <v>609</v>
      </c>
      <c r="O156" s="180"/>
      <c r="P156" s="183"/>
      <c r="Q156" s="183"/>
      <c r="R156" s="183"/>
      <c r="S156" s="180">
        <f>ROUND(G156*(P156),3)</f>
        <v>0</v>
      </c>
      <c r="T156" s="180"/>
      <c r="U156" s="180"/>
      <c r="V156" s="196"/>
      <c r="W156" s="53"/>
      <c r="Z156">
        <v>0</v>
      </c>
    </row>
    <row r="157" spans="1:26" x14ac:dyDescent="0.3">
      <c r="A157" s="10"/>
      <c r="B157" s="210"/>
      <c r="C157" s="174">
        <v>921</v>
      </c>
      <c r="D157" s="312" t="s">
        <v>68</v>
      </c>
      <c r="E157" s="312"/>
      <c r="F157" s="10"/>
      <c r="G157" s="173"/>
      <c r="H157" s="140"/>
      <c r="I157" s="142">
        <f>ROUND((SUM(I155:I156))/1,2)</f>
        <v>0</v>
      </c>
      <c r="J157" s="10"/>
      <c r="K157" s="10"/>
      <c r="L157" s="10">
        <f>ROUND((SUM(L155:L156))/1,2)</f>
        <v>0</v>
      </c>
      <c r="M157" s="10">
        <f>ROUND((SUM(M155:M156))/1,2)</f>
        <v>0</v>
      </c>
      <c r="N157" s="10"/>
      <c r="O157" s="10"/>
      <c r="P157" s="184"/>
      <c r="Q157" s="1"/>
      <c r="R157" s="1"/>
      <c r="S157" s="184">
        <f>ROUND((SUM(S155:S156))/1,2)</f>
        <v>0</v>
      </c>
      <c r="T157" s="2"/>
      <c r="U157" s="2"/>
      <c r="V157" s="197">
        <f>ROUND((SUM(V155:V156))/1,2)</f>
        <v>0</v>
      </c>
      <c r="W157" s="53"/>
    </row>
    <row r="158" spans="1:26" x14ac:dyDescent="0.3">
      <c r="A158" s="1"/>
      <c r="B158" s="206"/>
      <c r="C158" s="1"/>
      <c r="D158" s="1"/>
      <c r="E158" s="1"/>
      <c r="F158" s="1"/>
      <c r="G158" s="167"/>
      <c r="H158" s="133"/>
      <c r="I158" s="1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98"/>
      <c r="W158" s="53"/>
    </row>
    <row r="159" spans="1:26" x14ac:dyDescent="0.3">
      <c r="A159" s="10"/>
      <c r="B159" s="210"/>
      <c r="C159" s="10"/>
      <c r="D159" s="310" t="s">
        <v>67</v>
      </c>
      <c r="E159" s="310"/>
      <c r="F159" s="10"/>
      <c r="G159" s="173"/>
      <c r="H159" s="140"/>
      <c r="I159" s="142">
        <f>ROUND((SUM(I154:I158))/2,2)</f>
        <v>0</v>
      </c>
      <c r="J159" s="10"/>
      <c r="K159" s="10"/>
      <c r="L159" s="10">
        <f>ROUND((SUM(L154:L158))/2,2)</f>
        <v>0</v>
      </c>
      <c r="M159" s="10">
        <f>ROUND((SUM(M154:M158))/2,2)</f>
        <v>0</v>
      </c>
      <c r="N159" s="10"/>
      <c r="O159" s="10"/>
      <c r="P159" s="184"/>
      <c r="Q159" s="1"/>
      <c r="R159" s="1"/>
      <c r="S159" s="184">
        <f>ROUND((SUM(S154:S158))/2,2)</f>
        <v>0</v>
      </c>
      <c r="T159" s="1"/>
      <c r="U159" s="1"/>
      <c r="V159" s="197">
        <f>ROUND((SUM(V154:V158))/2,2)</f>
        <v>0</v>
      </c>
      <c r="W159" s="53"/>
    </row>
    <row r="160" spans="1:26" x14ac:dyDescent="0.3">
      <c r="A160" s="1"/>
      <c r="B160" s="213"/>
      <c r="C160" s="191"/>
      <c r="D160" s="311" t="s">
        <v>69</v>
      </c>
      <c r="E160" s="311"/>
      <c r="F160" s="191"/>
      <c r="G160" s="192"/>
      <c r="H160" s="193"/>
      <c r="I160" s="193">
        <f>ROUND((SUM(I86:I159))/3,2)</f>
        <v>0</v>
      </c>
      <c r="J160" s="191"/>
      <c r="K160" s="191">
        <f>ROUND((SUM(K86:K159))/3,2)</f>
        <v>0</v>
      </c>
      <c r="L160" s="191">
        <f>ROUND((SUM(L86:L159))/3,2)</f>
        <v>0</v>
      </c>
      <c r="M160" s="191">
        <f>ROUND((SUM(M86:M159))/3,2)</f>
        <v>0</v>
      </c>
      <c r="N160" s="191"/>
      <c r="O160" s="191"/>
      <c r="P160" s="192"/>
      <c r="Q160" s="191"/>
      <c r="R160" s="191"/>
      <c r="S160" s="192">
        <f>ROUND((SUM(S86:S159))/3,2)</f>
        <v>35.020000000000003</v>
      </c>
      <c r="T160" s="191"/>
      <c r="U160" s="191"/>
      <c r="V160" s="200">
        <f>ROUND((SUM(V86:V159))/3,2)</f>
        <v>23.62</v>
      </c>
      <c r="W160" s="53"/>
      <c r="Z160">
        <f>(SUM(Z86:Z159))</f>
        <v>0</v>
      </c>
    </row>
  </sheetData>
  <mergeCells count="120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H1:I1"/>
    <mergeCell ref="B77:E77"/>
    <mergeCell ref="B78:E78"/>
    <mergeCell ref="B62:D62"/>
    <mergeCell ref="B63:D63"/>
    <mergeCell ref="B64:D64"/>
    <mergeCell ref="B65:D65"/>
    <mergeCell ref="B67:D67"/>
    <mergeCell ref="B68:D68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79:E79"/>
    <mergeCell ref="I77:P77"/>
    <mergeCell ref="D86:E86"/>
    <mergeCell ref="D87:E87"/>
    <mergeCell ref="D88:E88"/>
    <mergeCell ref="D89:E89"/>
    <mergeCell ref="B69:D69"/>
    <mergeCell ref="B71:D71"/>
    <mergeCell ref="B75:V75"/>
    <mergeCell ref="D96:E96"/>
    <mergeCell ref="D97:E97"/>
    <mergeCell ref="D99:E99"/>
    <mergeCell ref="D100:E100"/>
    <mergeCell ref="D101:E101"/>
    <mergeCell ref="D103:E103"/>
    <mergeCell ref="D90:E90"/>
    <mergeCell ref="D91:E91"/>
    <mergeCell ref="D92:E92"/>
    <mergeCell ref="D93:E93"/>
    <mergeCell ref="D94:E94"/>
    <mergeCell ref="D95:E95"/>
    <mergeCell ref="D111:E111"/>
    <mergeCell ref="D112:E112"/>
    <mergeCell ref="D113:E113"/>
    <mergeCell ref="D114:E114"/>
    <mergeCell ref="D116:E116"/>
    <mergeCell ref="D117:E117"/>
    <mergeCell ref="D105:E105"/>
    <mergeCell ref="D106:E106"/>
    <mergeCell ref="D107:E107"/>
    <mergeCell ref="D108:E108"/>
    <mergeCell ref="D109:E109"/>
    <mergeCell ref="D110:E110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2:E142"/>
    <mergeCell ref="D130:E130"/>
    <mergeCell ref="D131:E131"/>
    <mergeCell ref="D132:E132"/>
    <mergeCell ref="D133:E133"/>
    <mergeCell ref="D134:E134"/>
    <mergeCell ref="D135:E135"/>
    <mergeCell ref="D159:E159"/>
    <mergeCell ref="D160:E160"/>
    <mergeCell ref="D150:E150"/>
    <mergeCell ref="D152:E152"/>
    <mergeCell ref="D154:E154"/>
    <mergeCell ref="D155:E155"/>
    <mergeCell ref="D156:E156"/>
    <mergeCell ref="D157:E157"/>
    <mergeCell ref="D143:E143"/>
    <mergeCell ref="D144:E144"/>
    <mergeCell ref="D145:E145"/>
    <mergeCell ref="D147:E147"/>
    <mergeCell ref="D148:E148"/>
    <mergeCell ref="D149:E149"/>
  </mergeCells>
  <hyperlinks>
    <hyperlink ref="B1:C1" location="A2:A2" tooltip="Klikni na prechod ku Kryciemu listu..." display="Krycí list rozpočtu" xr:uid="{901E2CC3-6F5D-4725-92F1-9ADD9868C440}"/>
    <hyperlink ref="E1:F1" location="A54:A54" tooltip="Klikni na prechod ku rekapitulácii..." display="Rekapitulácia rozpočtu" xr:uid="{F159A982-4C2B-4C16-A775-80AD3AE0E002}"/>
    <hyperlink ref="H1:I1" location="B85:B85" tooltip="Klikni na prechod ku Rozpočet..." display="Rozpočet" xr:uid="{7D53B992-4068-49B6-A68C-2E2CA1ECC25B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Vonkajšia oprava Kultúrneho  domu / Časť A Výmena strešnej krytiny</oddHeader>
    <oddFooter>&amp;RStrana &amp;P z &amp;N    &amp;L&amp;7Spracované systémom Systematic® Kalkulus, tel.: 051 77 10 585</oddFooter>
  </headerFooter>
  <rowBreaks count="2" manualBreakCount="2">
    <brk id="40" max="16383" man="1"/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6C41-9A7C-4821-B9DC-100668BC6CFC}">
  <dimension ref="A1:AA123"/>
  <sheetViews>
    <sheetView workbookViewId="0">
      <pane ySplit="1" topLeftCell="A74" activePane="bottomLeft" state="frozen"/>
      <selection pane="bottomLeft" activeCell="H119" sqref="H82:H11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14</v>
      </c>
      <c r="C1" s="328"/>
      <c r="D1" s="12"/>
      <c r="E1" s="378" t="s">
        <v>0</v>
      </c>
      <c r="F1" s="379"/>
      <c r="G1" s="13"/>
      <c r="H1" s="327" t="s">
        <v>70</v>
      </c>
      <c r="I1" s="328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182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22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8" t="s">
        <v>23</v>
      </c>
      <c r="C9" s="369"/>
      <c r="D9" s="369"/>
      <c r="E9" s="369"/>
      <c r="F9" s="369"/>
      <c r="G9" s="369"/>
      <c r="H9" s="37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8" t="s">
        <v>24</v>
      </c>
      <c r="C11" s="369"/>
      <c r="D11" s="369"/>
      <c r="E11" s="369"/>
      <c r="F11" s="369"/>
      <c r="G11" s="369"/>
      <c r="H11" s="37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1" t="s">
        <v>32</v>
      </c>
      <c r="G14" s="372"/>
      <c r="H14" s="363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15277'!E59</f>
        <v>0</v>
      </c>
      <c r="D15" s="58">
        <f>'SO 15277'!F59</f>
        <v>0</v>
      </c>
      <c r="E15" s="67">
        <f>'SO 15277'!G59</f>
        <v>0</v>
      </c>
      <c r="F15" s="373" t="s">
        <v>33</v>
      </c>
      <c r="G15" s="365"/>
      <c r="H15" s="348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>
        <f>'SO 15277'!E63</f>
        <v>0</v>
      </c>
      <c r="D16" s="93">
        <f>'SO 15277'!F63</f>
        <v>0</v>
      </c>
      <c r="E16" s="94">
        <f>'SO 15277'!G63</f>
        <v>0</v>
      </c>
      <c r="F16" s="374" t="s">
        <v>34</v>
      </c>
      <c r="G16" s="365"/>
      <c r="H16" s="348"/>
      <c r="I16" s="25"/>
      <c r="J16" s="25"/>
      <c r="K16" s="26"/>
      <c r="L16" s="26"/>
      <c r="M16" s="26"/>
      <c r="N16" s="26"/>
      <c r="O16" s="74"/>
      <c r="P16" s="83">
        <f>(SUM(Z80:Z122))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375" t="s">
        <v>35</v>
      </c>
      <c r="G17" s="365"/>
      <c r="H17" s="348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76"/>
      <c r="G18" s="367"/>
      <c r="H18" s="348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60" t="s">
        <v>31</v>
      </c>
      <c r="G19" s="347"/>
      <c r="H19" s="361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49" t="s">
        <v>41</v>
      </c>
      <c r="G20" s="362"/>
      <c r="H20" s="363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4" t="s">
        <v>45</v>
      </c>
      <c r="G21" s="365"/>
      <c r="H21" s="348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4" t="s">
        <v>46</v>
      </c>
      <c r="G22" s="365"/>
      <c r="H22" s="348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4" t="s">
        <v>47</v>
      </c>
      <c r="G23" s="365"/>
      <c r="H23" s="348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6"/>
      <c r="G24" s="367"/>
      <c r="H24" s="348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6" t="s">
        <v>31</v>
      </c>
      <c r="G25" s="347"/>
      <c r="H25" s="348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49" t="s">
        <v>36</v>
      </c>
      <c r="G26" s="350"/>
      <c r="H26" s="35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2" t="s">
        <v>37</v>
      </c>
      <c r="G27" s="335"/>
      <c r="H27" s="35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4" t="s">
        <v>38</v>
      </c>
      <c r="G28" s="355"/>
      <c r="H28" s="216">
        <f>P27-SUM('SO 15277'!K80:'SO 15277'!K122)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6" t="s">
        <v>39</v>
      </c>
      <c r="G29" s="357"/>
      <c r="H29" s="33">
        <f>SUM('SO 15277'!K80:'SO 15277'!K122)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8" t="s">
        <v>40</v>
      </c>
      <c r="G30" s="359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5"/>
      <c r="G31" s="33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15" t="s">
        <v>22</v>
      </c>
      <c r="C46" s="316"/>
      <c r="D46" s="316"/>
      <c r="E46" s="317"/>
      <c r="F46" s="342" t="s">
        <v>19</v>
      </c>
      <c r="G46" s="316"/>
      <c r="H46" s="31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15" t="s">
        <v>23</v>
      </c>
      <c r="C47" s="316"/>
      <c r="D47" s="316"/>
      <c r="E47" s="317"/>
      <c r="F47" s="342" t="s">
        <v>17</v>
      </c>
      <c r="G47" s="316"/>
      <c r="H47" s="31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15" t="s">
        <v>24</v>
      </c>
      <c r="C48" s="316"/>
      <c r="D48" s="316"/>
      <c r="E48" s="317"/>
      <c r="F48" s="342" t="s">
        <v>57</v>
      </c>
      <c r="G48" s="316"/>
      <c r="H48" s="31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182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7" t="s">
        <v>54</v>
      </c>
      <c r="C54" s="338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4" t="s">
        <v>59</v>
      </c>
      <c r="C55" s="321"/>
      <c r="D55" s="321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32" t="s">
        <v>183</v>
      </c>
      <c r="C56" s="333"/>
      <c r="D56" s="333"/>
      <c r="E56" s="140">
        <f>'SO 15277'!L93</f>
        <v>0</v>
      </c>
      <c r="F56" s="140">
        <f>'SO 15277'!M93</f>
        <v>0</v>
      </c>
      <c r="G56" s="140">
        <f>'SO 15277'!I93</f>
        <v>0</v>
      </c>
      <c r="H56" s="141">
        <f>'SO 15277'!S93</f>
        <v>12.83</v>
      </c>
      <c r="I56" s="141">
        <f>'SO 15277'!V93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32" t="s">
        <v>60</v>
      </c>
      <c r="C57" s="333"/>
      <c r="D57" s="333"/>
      <c r="E57" s="140">
        <f>'SO 15277'!L108</f>
        <v>0</v>
      </c>
      <c r="F57" s="140">
        <f>'SO 15277'!M108</f>
        <v>0</v>
      </c>
      <c r="G57" s="140">
        <f>'SO 15277'!I108</f>
        <v>0</v>
      </c>
      <c r="H57" s="141">
        <f>'SO 15277'!S108</f>
        <v>0.53</v>
      </c>
      <c r="I57" s="141">
        <f>'SO 15277'!V108</f>
        <v>2.4300000000000002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32" t="s">
        <v>61</v>
      </c>
      <c r="C58" s="333"/>
      <c r="D58" s="333"/>
      <c r="E58" s="140">
        <f>'SO 15277'!L112</f>
        <v>0</v>
      </c>
      <c r="F58" s="140">
        <f>'SO 15277'!M112</f>
        <v>0</v>
      </c>
      <c r="G58" s="140">
        <f>'SO 15277'!I112</f>
        <v>0</v>
      </c>
      <c r="H58" s="141">
        <f>'SO 15277'!S112</f>
        <v>0</v>
      </c>
      <c r="I58" s="141">
        <f>'SO 15277'!V112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22" t="s">
        <v>59</v>
      </c>
      <c r="C59" s="310"/>
      <c r="D59" s="310"/>
      <c r="E59" s="142">
        <f>'SO 15277'!L114</f>
        <v>0</v>
      </c>
      <c r="F59" s="142">
        <f>'SO 15277'!M114</f>
        <v>0</v>
      </c>
      <c r="G59" s="142">
        <f>'SO 15277'!I114</f>
        <v>0</v>
      </c>
      <c r="H59" s="143">
        <f>'SO 15277'!S114</f>
        <v>13.36</v>
      </c>
      <c r="I59" s="143">
        <f>'SO 15277'!V114</f>
        <v>2.4300000000000002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"/>
      <c r="B60" s="206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0"/>
      <c r="B61" s="322" t="s">
        <v>62</v>
      </c>
      <c r="C61" s="310"/>
      <c r="D61" s="310"/>
      <c r="E61" s="140"/>
      <c r="F61" s="140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5"/>
      <c r="X61" s="139"/>
      <c r="Y61" s="139"/>
      <c r="Z61" s="139"/>
    </row>
    <row r="62" spans="1:26" x14ac:dyDescent="0.3">
      <c r="A62" s="10"/>
      <c r="B62" s="332" t="s">
        <v>64</v>
      </c>
      <c r="C62" s="333"/>
      <c r="D62" s="333"/>
      <c r="E62" s="140">
        <f>'SO 15277'!L120</f>
        <v>0</v>
      </c>
      <c r="F62" s="140">
        <f>'SO 15277'!M120</f>
        <v>0</v>
      </c>
      <c r="G62" s="140">
        <f>'SO 15277'!I120</f>
        <v>0</v>
      </c>
      <c r="H62" s="141">
        <f>'SO 15277'!S120</f>
        <v>0.11</v>
      </c>
      <c r="I62" s="141">
        <f>'SO 15277'!V120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0"/>
      <c r="B63" s="322" t="s">
        <v>62</v>
      </c>
      <c r="C63" s="310"/>
      <c r="D63" s="310"/>
      <c r="E63" s="142">
        <f>'SO 15277'!L122</f>
        <v>0</v>
      </c>
      <c r="F63" s="142">
        <f>'SO 15277'!M122</f>
        <v>0</v>
      </c>
      <c r="G63" s="142">
        <f>'SO 15277'!I122</f>
        <v>0</v>
      </c>
      <c r="H63" s="143">
        <f>'SO 15277'!S122</f>
        <v>0.11</v>
      </c>
      <c r="I63" s="143">
        <f>'SO 15277'!V122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5"/>
      <c r="X63" s="139"/>
      <c r="Y63" s="139"/>
      <c r="Z63" s="139"/>
    </row>
    <row r="64" spans="1:26" x14ac:dyDescent="0.3">
      <c r="A64" s="1"/>
      <c r="B64" s="206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44"/>
      <c r="B65" s="323" t="s">
        <v>69</v>
      </c>
      <c r="C65" s="324"/>
      <c r="D65" s="324"/>
      <c r="E65" s="146">
        <f>'SO 15277'!L123</f>
        <v>0</v>
      </c>
      <c r="F65" s="146">
        <f>'SO 15277'!M123</f>
        <v>0</v>
      </c>
      <c r="G65" s="146">
        <f>'SO 15277'!I123</f>
        <v>0</v>
      </c>
      <c r="H65" s="147">
        <f>'SO 15277'!S123</f>
        <v>13.47</v>
      </c>
      <c r="I65" s="147">
        <f>'SO 15277'!V123</f>
        <v>2.4300000000000002</v>
      </c>
      <c r="J65" s="148"/>
      <c r="K65" s="148"/>
      <c r="L65" s="148"/>
      <c r="M65" s="148"/>
      <c r="N65" s="148"/>
      <c r="O65" s="148"/>
      <c r="P65" s="148"/>
      <c r="Q65" s="149"/>
      <c r="R65" s="149"/>
      <c r="S65" s="149"/>
      <c r="T65" s="149"/>
      <c r="U65" s="149"/>
      <c r="V65" s="154"/>
      <c r="W65" s="215"/>
      <c r="X65" s="145"/>
      <c r="Y65" s="145"/>
      <c r="Z65" s="145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42"/>
      <c r="C67" s="3"/>
      <c r="D67" s="3"/>
      <c r="E67" s="14"/>
      <c r="F67" s="14"/>
      <c r="G67" s="14"/>
      <c r="H67" s="155"/>
      <c r="I67" s="15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x14ac:dyDescent="0.3">
      <c r="A68" s="15"/>
      <c r="B68" s="38"/>
      <c r="C68" s="8"/>
      <c r="D68" s="8"/>
      <c r="E68" s="27"/>
      <c r="F68" s="27"/>
      <c r="G68" s="27"/>
      <c r="H68" s="156"/>
      <c r="I68" s="156"/>
      <c r="J68" s="156"/>
      <c r="K68" s="156"/>
      <c r="L68" s="156"/>
      <c r="M68" s="156"/>
      <c r="N68" s="156"/>
      <c r="O68" s="156"/>
      <c r="P68" s="156"/>
      <c r="Q68" s="16"/>
      <c r="R68" s="16"/>
      <c r="S68" s="16"/>
      <c r="T68" s="16"/>
      <c r="U68" s="16"/>
      <c r="V68" s="16"/>
      <c r="W68" s="53"/>
    </row>
    <row r="69" spans="1:26" ht="34.950000000000003" customHeight="1" x14ac:dyDescent="0.3">
      <c r="A69" s="1"/>
      <c r="B69" s="325" t="s">
        <v>70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53"/>
    </row>
    <row r="70" spans="1:26" x14ac:dyDescent="0.3">
      <c r="A70" s="15"/>
      <c r="B70" s="97"/>
      <c r="C70" s="19"/>
      <c r="D70" s="19"/>
      <c r="E70" s="99"/>
      <c r="F70" s="99"/>
      <c r="G70" s="99"/>
      <c r="H70" s="170"/>
      <c r="I70" s="170"/>
      <c r="J70" s="170"/>
      <c r="K70" s="170"/>
      <c r="L70" s="170"/>
      <c r="M70" s="170"/>
      <c r="N70" s="170"/>
      <c r="O70" s="170"/>
      <c r="P70" s="170"/>
      <c r="Q70" s="20"/>
      <c r="R70" s="20"/>
      <c r="S70" s="20"/>
      <c r="T70" s="20"/>
      <c r="U70" s="20"/>
      <c r="V70" s="20"/>
      <c r="W70" s="53"/>
    </row>
    <row r="71" spans="1:26" ht="19.95" customHeight="1" x14ac:dyDescent="0.3">
      <c r="A71" s="201"/>
      <c r="B71" s="329" t="s">
        <v>22</v>
      </c>
      <c r="C71" s="330"/>
      <c r="D71" s="330"/>
      <c r="E71" s="331"/>
      <c r="F71" s="168"/>
      <c r="G71" s="168"/>
      <c r="H71" s="169" t="s">
        <v>81</v>
      </c>
      <c r="I71" s="318" t="s">
        <v>82</v>
      </c>
      <c r="J71" s="319"/>
      <c r="K71" s="319"/>
      <c r="L71" s="319"/>
      <c r="M71" s="319"/>
      <c r="N71" s="319"/>
      <c r="O71" s="319"/>
      <c r="P71" s="320"/>
      <c r="Q71" s="18"/>
      <c r="R71" s="18"/>
      <c r="S71" s="18"/>
      <c r="T71" s="18"/>
      <c r="U71" s="18"/>
      <c r="V71" s="18"/>
      <c r="W71" s="53"/>
    </row>
    <row r="72" spans="1:26" ht="19.95" customHeight="1" x14ac:dyDescent="0.3">
      <c r="A72" s="201"/>
      <c r="B72" s="315" t="s">
        <v>23</v>
      </c>
      <c r="C72" s="316"/>
      <c r="D72" s="316"/>
      <c r="E72" s="317"/>
      <c r="F72" s="164"/>
      <c r="G72" s="164"/>
      <c r="H72" s="165" t="s">
        <v>17</v>
      </c>
      <c r="I72" s="16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201"/>
      <c r="B73" s="315" t="s">
        <v>24</v>
      </c>
      <c r="C73" s="316"/>
      <c r="D73" s="316"/>
      <c r="E73" s="317"/>
      <c r="F73" s="164"/>
      <c r="G73" s="164"/>
      <c r="H73" s="165" t="s">
        <v>83</v>
      </c>
      <c r="I73" s="165" t="s">
        <v>21</v>
      </c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5" t="s">
        <v>84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5" t="s">
        <v>182</v>
      </c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58</v>
      </c>
      <c r="C78" s="166"/>
      <c r="D78" s="166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x14ac:dyDescent="0.3">
      <c r="A79" s="2"/>
      <c r="B79" s="208" t="s">
        <v>71</v>
      </c>
      <c r="C79" s="129" t="s">
        <v>72</v>
      </c>
      <c r="D79" s="129" t="s">
        <v>73</v>
      </c>
      <c r="E79" s="157"/>
      <c r="F79" s="157" t="s">
        <v>74</v>
      </c>
      <c r="G79" s="157" t="s">
        <v>75</v>
      </c>
      <c r="H79" s="158" t="s">
        <v>76</v>
      </c>
      <c r="I79" s="158" t="s">
        <v>77</v>
      </c>
      <c r="J79" s="158"/>
      <c r="K79" s="158"/>
      <c r="L79" s="158"/>
      <c r="M79" s="158"/>
      <c r="N79" s="158"/>
      <c r="O79" s="158"/>
      <c r="P79" s="158" t="s">
        <v>78</v>
      </c>
      <c r="Q79" s="159"/>
      <c r="R79" s="159"/>
      <c r="S79" s="129" t="s">
        <v>79</v>
      </c>
      <c r="T79" s="160"/>
      <c r="U79" s="160"/>
      <c r="V79" s="129" t="s">
        <v>80</v>
      </c>
      <c r="W79" s="53"/>
    </row>
    <row r="80" spans="1:26" x14ac:dyDescent="0.3">
      <c r="A80" s="10"/>
      <c r="B80" s="209"/>
      <c r="C80" s="171"/>
      <c r="D80" s="321" t="s">
        <v>59</v>
      </c>
      <c r="E80" s="321"/>
      <c r="F80" s="136"/>
      <c r="G80" s="172"/>
      <c r="H80" s="136"/>
      <c r="I80" s="136"/>
      <c r="J80" s="137"/>
      <c r="K80" s="137"/>
      <c r="L80" s="137"/>
      <c r="M80" s="137"/>
      <c r="N80" s="137"/>
      <c r="O80" s="137"/>
      <c r="P80" s="137"/>
      <c r="Q80" s="135"/>
      <c r="R80" s="135"/>
      <c r="S80" s="135"/>
      <c r="T80" s="135"/>
      <c r="U80" s="135"/>
      <c r="V80" s="194"/>
      <c r="W80" s="215"/>
      <c r="X80" s="139"/>
      <c r="Y80" s="139"/>
      <c r="Z80" s="139"/>
    </row>
    <row r="81" spans="1:26" x14ac:dyDescent="0.3">
      <c r="A81" s="10"/>
      <c r="B81" s="210"/>
      <c r="C81" s="174">
        <v>6</v>
      </c>
      <c r="D81" s="312" t="s">
        <v>183</v>
      </c>
      <c r="E81" s="312"/>
      <c r="F81" s="140"/>
      <c r="G81" s="173"/>
      <c r="H81" s="140"/>
      <c r="I81" s="140"/>
      <c r="J81" s="141"/>
      <c r="K81" s="141"/>
      <c r="L81" s="141"/>
      <c r="M81" s="141"/>
      <c r="N81" s="141"/>
      <c r="O81" s="141"/>
      <c r="P81" s="141"/>
      <c r="Q81" s="10"/>
      <c r="R81" s="10"/>
      <c r="S81" s="10"/>
      <c r="T81" s="10"/>
      <c r="U81" s="10"/>
      <c r="V81" s="195"/>
      <c r="W81" s="215"/>
      <c r="X81" s="139"/>
      <c r="Y81" s="139"/>
      <c r="Z81" s="139"/>
    </row>
    <row r="82" spans="1:26" ht="25.05" customHeight="1" x14ac:dyDescent="0.3">
      <c r="A82" s="181"/>
      <c r="B82" s="211">
        <v>1</v>
      </c>
      <c r="C82" s="182" t="s">
        <v>184</v>
      </c>
      <c r="D82" s="313" t="s">
        <v>185</v>
      </c>
      <c r="E82" s="313"/>
      <c r="F82" s="176" t="s">
        <v>87</v>
      </c>
      <c r="G82" s="177">
        <v>40.909999999999997</v>
      </c>
      <c r="H82" s="176"/>
      <c r="I82" s="176">
        <f t="shared" ref="I82:I92" si="0">ROUND(G82*(H82),2)</f>
        <v>0</v>
      </c>
      <c r="J82" s="178">
        <f t="shared" ref="J82:J92" si="1">ROUND(G82*(N82),2)</f>
        <v>66.27</v>
      </c>
      <c r="K82" s="179">
        <f t="shared" ref="K82:K92" si="2">ROUND(G82*(O82),2)</f>
        <v>0</v>
      </c>
      <c r="L82" s="179">
        <f t="shared" ref="L82:L92" si="3">ROUND(G82*(H82),2)</f>
        <v>0</v>
      </c>
      <c r="M82" s="179"/>
      <c r="N82" s="179">
        <v>1.62</v>
      </c>
      <c r="O82" s="179"/>
      <c r="P82" s="183">
        <v>1E-4</v>
      </c>
      <c r="Q82" s="183"/>
      <c r="R82" s="183">
        <v>1E-4</v>
      </c>
      <c r="S82" s="180">
        <f t="shared" ref="S82:S92" si="4">ROUND(G82*(P82),3)</f>
        <v>4.0000000000000001E-3</v>
      </c>
      <c r="T82" s="180"/>
      <c r="U82" s="180"/>
      <c r="V82" s="196"/>
      <c r="W82" s="53"/>
      <c r="Z82">
        <v>0</v>
      </c>
    </row>
    <row r="83" spans="1:26" ht="25.05" customHeight="1" x14ac:dyDescent="0.3">
      <c r="A83" s="181"/>
      <c r="B83" s="211">
        <v>2</v>
      </c>
      <c r="C83" s="182" t="s">
        <v>186</v>
      </c>
      <c r="D83" s="313" t="s">
        <v>187</v>
      </c>
      <c r="E83" s="313"/>
      <c r="F83" s="176" t="s">
        <v>87</v>
      </c>
      <c r="G83" s="177">
        <v>30.04</v>
      </c>
      <c r="H83" s="176"/>
      <c r="I83" s="176">
        <f t="shared" si="0"/>
        <v>0</v>
      </c>
      <c r="J83" s="178">
        <f t="shared" si="1"/>
        <v>502.87</v>
      </c>
      <c r="K83" s="179">
        <f t="shared" si="2"/>
        <v>0</v>
      </c>
      <c r="L83" s="179">
        <f t="shared" si="3"/>
        <v>0</v>
      </c>
      <c r="M83" s="179"/>
      <c r="N83" s="179">
        <v>16.739999999999998</v>
      </c>
      <c r="O83" s="179"/>
      <c r="P83" s="183">
        <v>3.96E-3</v>
      </c>
      <c r="Q83" s="183"/>
      <c r="R83" s="183">
        <v>3.96E-3</v>
      </c>
      <c r="S83" s="180">
        <f t="shared" si="4"/>
        <v>0.11899999999999999</v>
      </c>
      <c r="T83" s="180"/>
      <c r="U83" s="180"/>
      <c r="V83" s="196"/>
      <c r="W83" s="53"/>
      <c r="Z83">
        <v>0</v>
      </c>
    </row>
    <row r="84" spans="1:26" ht="25.05" customHeight="1" x14ac:dyDescent="0.3">
      <c r="A84" s="181"/>
      <c r="B84" s="211">
        <v>3</v>
      </c>
      <c r="C84" s="182" t="s">
        <v>188</v>
      </c>
      <c r="D84" s="313" t="s">
        <v>189</v>
      </c>
      <c r="E84" s="313"/>
      <c r="F84" s="176" t="s">
        <v>87</v>
      </c>
      <c r="G84" s="177">
        <v>204.87</v>
      </c>
      <c r="H84" s="176"/>
      <c r="I84" s="176">
        <f t="shared" si="0"/>
        <v>0</v>
      </c>
      <c r="J84" s="178">
        <f t="shared" si="1"/>
        <v>3027.98</v>
      </c>
      <c r="K84" s="179">
        <f t="shared" si="2"/>
        <v>0</v>
      </c>
      <c r="L84" s="179">
        <f t="shared" si="3"/>
        <v>0</v>
      </c>
      <c r="M84" s="179"/>
      <c r="N84" s="179">
        <v>14.78</v>
      </c>
      <c r="O84" s="179"/>
      <c r="P84" s="183">
        <v>3.7799999999999999E-3</v>
      </c>
      <c r="Q84" s="183"/>
      <c r="R84" s="183">
        <v>3.7799999999999999E-3</v>
      </c>
      <c r="S84" s="180">
        <f t="shared" si="4"/>
        <v>0.77400000000000002</v>
      </c>
      <c r="T84" s="180"/>
      <c r="U84" s="180"/>
      <c r="V84" s="196"/>
      <c r="W84" s="53"/>
      <c r="Z84">
        <v>0</v>
      </c>
    </row>
    <row r="85" spans="1:26" ht="25.05" customHeight="1" x14ac:dyDescent="0.3">
      <c r="A85" s="181"/>
      <c r="B85" s="211">
        <v>4</v>
      </c>
      <c r="C85" s="182" t="s">
        <v>190</v>
      </c>
      <c r="D85" s="313" t="s">
        <v>191</v>
      </c>
      <c r="E85" s="313"/>
      <c r="F85" s="176" t="s">
        <v>87</v>
      </c>
      <c r="G85" s="177">
        <v>26.46</v>
      </c>
      <c r="H85" s="176"/>
      <c r="I85" s="176">
        <f t="shared" si="0"/>
        <v>0</v>
      </c>
      <c r="J85" s="178">
        <f t="shared" si="1"/>
        <v>600.11</v>
      </c>
      <c r="K85" s="179">
        <f t="shared" si="2"/>
        <v>0</v>
      </c>
      <c r="L85" s="179">
        <f t="shared" si="3"/>
        <v>0</v>
      </c>
      <c r="M85" s="179"/>
      <c r="N85" s="179">
        <v>22.68</v>
      </c>
      <c r="O85" s="179"/>
      <c r="P85" s="183">
        <v>6.1999999999999998E-3</v>
      </c>
      <c r="Q85" s="183"/>
      <c r="R85" s="183">
        <v>6.1999999999999998E-3</v>
      </c>
      <c r="S85" s="180">
        <f t="shared" si="4"/>
        <v>0.16400000000000001</v>
      </c>
      <c r="T85" s="180"/>
      <c r="U85" s="180"/>
      <c r="V85" s="196"/>
      <c r="W85" s="53"/>
      <c r="Z85">
        <v>0</v>
      </c>
    </row>
    <row r="86" spans="1:26" ht="25.05" customHeight="1" x14ac:dyDescent="0.3">
      <c r="A86" s="181"/>
      <c r="B86" s="211">
        <v>5</v>
      </c>
      <c r="C86" s="182" t="s">
        <v>192</v>
      </c>
      <c r="D86" s="313" t="s">
        <v>193</v>
      </c>
      <c r="E86" s="313"/>
      <c r="F86" s="176" t="s">
        <v>87</v>
      </c>
      <c r="G86" s="177">
        <v>30.04</v>
      </c>
      <c r="H86" s="176"/>
      <c r="I86" s="176">
        <f t="shared" si="0"/>
        <v>0</v>
      </c>
      <c r="J86" s="178">
        <f t="shared" si="1"/>
        <v>1015.65</v>
      </c>
      <c r="K86" s="179">
        <f t="shared" si="2"/>
        <v>0</v>
      </c>
      <c r="L86" s="179">
        <f t="shared" si="3"/>
        <v>0</v>
      </c>
      <c r="M86" s="179"/>
      <c r="N86" s="179">
        <v>33.81</v>
      </c>
      <c r="O86" s="179"/>
      <c r="P86" s="183">
        <v>2.0094999999999998E-2</v>
      </c>
      <c r="Q86" s="183"/>
      <c r="R86" s="183">
        <v>2.0094999999999998E-2</v>
      </c>
      <c r="S86" s="180">
        <f t="shared" si="4"/>
        <v>0.60399999999999998</v>
      </c>
      <c r="T86" s="180"/>
      <c r="U86" s="180"/>
      <c r="V86" s="196"/>
      <c r="W86" s="53"/>
      <c r="Z86">
        <v>0</v>
      </c>
    </row>
    <row r="87" spans="1:26" ht="25.05" customHeight="1" x14ac:dyDescent="0.3">
      <c r="A87" s="181"/>
      <c r="B87" s="211">
        <v>6</v>
      </c>
      <c r="C87" s="182" t="s">
        <v>194</v>
      </c>
      <c r="D87" s="313" t="s">
        <v>195</v>
      </c>
      <c r="E87" s="313"/>
      <c r="F87" s="176" t="s">
        <v>87</v>
      </c>
      <c r="G87" s="177">
        <v>26.46</v>
      </c>
      <c r="H87" s="176"/>
      <c r="I87" s="176">
        <f t="shared" si="0"/>
        <v>0</v>
      </c>
      <c r="J87" s="178">
        <f t="shared" si="1"/>
        <v>1228.27</v>
      </c>
      <c r="K87" s="179">
        <f t="shared" si="2"/>
        <v>0</v>
      </c>
      <c r="L87" s="179">
        <f t="shared" si="3"/>
        <v>0</v>
      </c>
      <c r="M87" s="179"/>
      <c r="N87" s="179">
        <v>46.42</v>
      </c>
      <c r="O87" s="179"/>
      <c r="P87" s="183">
        <v>1.1639999999999999E-2</v>
      </c>
      <c r="Q87" s="183"/>
      <c r="R87" s="183">
        <v>1.1639999999999999E-2</v>
      </c>
      <c r="S87" s="180">
        <f t="shared" si="4"/>
        <v>0.308</v>
      </c>
      <c r="T87" s="180"/>
      <c r="U87" s="180"/>
      <c r="V87" s="196"/>
      <c r="W87" s="53"/>
      <c r="Z87">
        <v>0</v>
      </c>
    </row>
    <row r="88" spans="1:26" ht="34.950000000000003" customHeight="1" x14ac:dyDescent="0.3">
      <c r="A88" s="181"/>
      <c r="B88" s="211">
        <v>7</v>
      </c>
      <c r="C88" s="182" t="s">
        <v>196</v>
      </c>
      <c r="D88" s="313" t="s">
        <v>197</v>
      </c>
      <c r="E88" s="313"/>
      <c r="F88" s="176" t="s">
        <v>87</v>
      </c>
      <c r="G88" s="177">
        <v>44.72</v>
      </c>
      <c r="H88" s="176"/>
      <c r="I88" s="176">
        <f t="shared" si="0"/>
        <v>0</v>
      </c>
      <c r="J88" s="178">
        <f t="shared" si="1"/>
        <v>1816.97</v>
      </c>
      <c r="K88" s="179">
        <f t="shared" si="2"/>
        <v>0</v>
      </c>
      <c r="L88" s="179">
        <f t="shared" si="3"/>
        <v>0</v>
      </c>
      <c r="M88" s="179"/>
      <c r="N88" s="179">
        <v>40.630000000000003</v>
      </c>
      <c r="O88" s="179"/>
      <c r="P88" s="183">
        <v>8.2500000000000004E-3</v>
      </c>
      <c r="Q88" s="183"/>
      <c r="R88" s="183">
        <v>8.2500000000000004E-3</v>
      </c>
      <c r="S88" s="180">
        <f t="shared" si="4"/>
        <v>0.36899999999999999</v>
      </c>
      <c r="T88" s="180"/>
      <c r="U88" s="180"/>
      <c r="V88" s="196"/>
      <c r="W88" s="53"/>
      <c r="Z88">
        <v>0</v>
      </c>
    </row>
    <row r="89" spans="1:26" ht="25.05" customHeight="1" x14ac:dyDescent="0.3">
      <c r="A89" s="181"/>
      <c r="B89" s="211">
        <v>8</v>
      </c>
      <c r="C89" s="182" t="s">
        <v>198</v>
      </c>
      <c r="D89" s="313" t="s">
        <v>199</v>
      </c>
      <c r="E89" s="313"/>
      <c r="F89" s="176" t="s">
        <v>87</v>
      </c>
      <c r="G89" s="177">
        <v>160.15</v>
      </c>
      <c r="H89" s="176"/>
      <c r="I89" s="176">
        <f t="shared" si="0"/>
        <v>0</v>
      </c>
      <c r="J89" s="178">
        <f t="shared" si="1"/>
        <v>5893.52</v>
      </c>
      <c r="K89" s="179">
        <f t="shared" si="2"/>
        <v>0</v>
      </c>
      <c r="L89" s="179">
        <f t="shared" si="3"/>
        <v>0</v>
      </c>
      <c r="M89" s="179"/>
      <c r="N89" s="179">
        <v>36.799999999999997</v>
      </c>
      <c r="O89" s="179"/>
      <c r="P89" s="183">
        <v>1.0044300000000001E-2</v>
      </c>
      <c r="Q89" s="183"/>
      <c r="R89" s="183">
        <v>1.0044300000000001E-2</v>
      </c>
      <c r="S89" s="180">
        <f t="shared" si="4"/>
        <v>1.609</v>
      </c>
      <c r="T89" s="180"/>
      <c r="U89" s="180"/>
      <c r="V89" s="196"/>
      <c r="W89" s="53"/>
      <c r="Z89">
        <v>0</v>
      </c>
    </row>
    <row r="90" spans="1:26" ht="25.05" customHeight="1" x14ac:dyDescent="0.3">
      <c r="A90" s="181"/>
      <c r="B90" s="211">
        <v>9</v>
      </c>
      <c r="C90" s="182" t="s">
        <v>200</v>
      </c>
      <c r="D90" s="313" t="s">
        <v>201</v>
      </c>
      <c r="E90" s="313"/>
      <c r="F90" s="176" t="s">
        <v>87</v>
      </c>
      <c r="G90" s="177">
        <v>9.84</v>
      </c>
      <c r="H90" s="176"/>
      <c r="I90" s="176">
        <f t="shared" si="0"/>
        <v>0</v>
      </c>
      <c r="J90" s="178">
        <f t="shared" si="1"/>
        <v>85.71</v>
      </c>
      <c r="K90" s="179">
        <f t="shared" si="2"/>
        <v>0</v>
      </c>
      <c r="L90" s="179">
        <f t="shared" si="3"/>
        <v>0</v>
      </c>
      <c r="M90" s="179"/>
      <c r="N90" s="179">
        <v>8.7100000000000009</v>
      </c>
      <c r="O90" s="179"/>
      <c r="P90" s="183">
        <v>7.4300000000000005E-2</v>
      </c>
      <c r="Q90" s="183"/>
      <c r="R90" s="183">
        <v>7.4300000000000005E-2</v>
      </c>
      <c r="S90" s="180">
        <f t="shared" si="4"/>
        <v>0.73099999999999998</v>
      </c>
      <c r="T90" s="180"/>
      <c r="U90" s="180"/>
      <c r="V90" s="196"/>
      <c r="W90" s="53"/>
      <c r="Z90">
        <v>0</v>
      </c>
    </row>
    <row r="91" spans="1:26" ht="25.05" customHeight="1" x14ac:dyDescent="0.3">
      <c r="A91" s="181"/>
      <c r="B91" s="211">
        <v>10</v>
      </c>
      <c r="C91" s="182" t="s">
        <v>202</v>
      </c>
      <c r="D91" s="313" t="s">
        <v>203</v>
      </c>
      <c r="E91" s="313"/>
      <c r="F91" s="176" t="s">
        <v>87</v>
      </c>
      <c r="G91" s="177">
        <v>30.04</v>
      </c>
      <c r="H91" s="176"/>
      <c r="I91" s="176">
        <f t="shared" si="0"/>
        <v>0</v>
      </c>
      <c r="J91" s="178">
        <f t="shared" si="1"/>
        <v>105.14</v>
      </c>
      <c r="K91" s="179">
        <f t="shared" si="2"/>
        <v>0</v>
      </c>
      <c r="L91" s="179">
        <f t="shared" si="3"/>
        <v>0</v>
      </c>
      <c r="M91" s="179"/>
      <c r="N91" s="179">
        <v>3.5</v>
      </c>
      <c r="O91" s="179"/>
      <c r="P91" s="183">
        <v>1.5490355000000001E-2</v>
      </c>
      <c r="Q91" s="183"/>
      <c r="R91" s="183">
        <v>1.5490355000000001E-2</v>
      </c>
      <c r="S91" s="180">
        <f t="shared" si="4"/>
        <v>0.46500000000000002</v>
      </c>
      <c r="T91" s="180"/>
      <c r="U91" s="180"/>
      <c r="V91" s="196"/>
      <c r="W91" s="53"/>
      <c r="Z91">
        <v>0</v>
      </c>
    </row>
    <row r="92" spans="1:26" ht="25.05" customHeight="1" x14ac:dyDescent="0.3">
      <c r="A92" s="181"/>
      <c r="B92" s="211">
        <v>11</v>
      </c>
      <c r="C92" s="182" t="s">
        <v>204</v>
      </c>
      <c r="D92" s="313" t="s">
        <v>205</v>
      </c>
      <c r="E92" s="313"/>
      <c r="F92" s="176" t="s">
        <v>87</v>
      </c>
      <c r="G92" s="177">
        <v>231.33</v>
      </c>
      <c r="H92" s="176"/>
      <c r="I92" s="176">
        <f t="shared" si="0"/>
        <v>0</v>
      </c>
      <c r="J92" s="178">
        <f t="shared" si="1"/>
        <v>1316.27</v>
      </c>
      <c r="K92" s="179">
        <f t="shared" si="2"/>
        <v>0</v>
      </c>
      <c r="L92" s="179">
        <f t="shared" si="3"/>
        <v>0</v>
      </c>
      <c r="M92" s="179"/>
      <c r="N92" s="179">
        <v>5.6899999999999995</v>
      </c>
      <c r="O92" s="179"/>
      <c r="P92" s="183">
        <v>3.3192813000000002E-2</v>
      </c>
      <c r="Q92" s="183"/>
      <c r="R92" s="183">
        <v>3.3192813000000002E-2</v>
      </c>
      <c r="S92" s="180">
        <f t="shared" si="4"/>
        <v>7.6779999999999999</v>
      </c>
      <c r="T92" s="180"/>
      <c r="U92" s="180"/>
      <c r="V92" s="196"/>
      <c r="W92" s="53"/>
      <c r="Z92">
        <v>0</v>
      </c>
    </row>
    <row r="93" spans="1:26" x14ac:dyDescent="0.3">
      <c r="A93" s="10"/>
      <c r="B93" s="210"/>
      <c r="C93" s="174">
        <v>6</v>
      </c>
      <c r="D93" s="312" t="s">
        <v>183</v>
      </c>
      <c r="E93" s="312"/>
      <c r="F93" s="140"/>
      <c r="G93" s="173"/>
      <c r="H93" s="140"/>
      <c r="I93" s="142">
        <f>ROUND((SUM(I81:I92))/1,2)</f>
        <v>0</v>
      </c>
      <c r="J93" s="141"/>
      <c r="K93" s="141"/>
      <c r="L93" s="141">
        <f>ROUND((SUM(L81:L92))/1,2)</f>
        <v>0</v>
      </c>
      <c r="M93" s="141">
        <f>ROUND((SUM(M81:M92))/1,2)</f>
        <v>0</v>
      </c>
      <c r="N93" s="141"/>
      <c r="O93" s="141"/>
      <c r="P93" s="141"/>
      <c r="Q93" s="10"/>
      <c r="R93" s="10"/>
      <c r="S93" s="10">
        <f>ROUND((SUM(S81:S92))/1,2)</f>
        <v>12.83</v>
      </c>
      <c r="T93" s="10"/>
      <c r="U93" s="10"/>
      <c r="V93" s="197">
        <f>ROUND((SUM(V81:V92))/1,2)</f>
        <v>0</v>
      </c>
      <c r="W93" s="215"/>
      <c r="X93" s="139"/>
      <c r="Y93" s="139"/>
      <c r="Z93" s="139"/>
    </row>
    <row r="94" spans="1:26" x14ac:dyDescent="0.3">
      <c r="A94" s="1"/>
      <c r="B94" s="206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198"/>
      <c r="W94" s="53"/>
    </row>
    <row r="95" spans="1:26" x14ac:dyDescent="0.3">
      <c r="A95" s="10"/>
      <c r="B95" s="210"/>
      <c r="C95" s="174">
        <v>9</v>
      </c>
      <c r="D95" s="312" t="s">
        <v>60</v>
      </c>
      <c r="E95" s="312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5"/>
      <c r="W95" s="215"/>
      <c r="X95" s="139"/>
      <c r="Y95" s="139"/>
      <c r="Z95" s="139"/>
    </row>
    <row r="96" spans="1:26" ht="25.05" customHeight="1" x14ac:dyDescent="0.3">
      <c r="A96" s="181"/>
      <c r="B96" s="211">
        <v>12</v>
      </c>
      <c r="C96" s="182" t="s">
        <v>85</v>
      </c>
      <c r="D96" s="313" t="s">
        <v>86</v>
      </c>
      <c r="E96" s="313"/>
      <c r="F96" s="176" t="s">
        <v>87</v>
      </c>
      <c r="G96" s="177">
        <v>187.9</v>
      </c>
      <c r="H96" s="176"/>
      <c r="I96" s="176">
        <f t="shared" ref="I96:I107" si="5">ROUND(G96*(H96),2)</f>
        <v>0</v>
      </c>
      <c r="J96" s="178">
        <f t="shared" ref="J96:J107" si="6">ROUND(G96*(N96),2)</f>
        <v>417.14</v>
      </c>
      <c r="K96" s="179">
        <f t="shared" ref="K96:K107" si="7">ROUND(G96*(O96),2)</f>
        <v>0</v>
      </c>
      <c r="L96" s="179">
        <f t="shared" ref="L96:L107" si="8">ROUND(G96*(H96),2)</f>
        <v>0</v>
      </c>
      <c r="M96" s="179"/>
      <c r="N96" s="179">
        <v>2.2200000000000002</v>
      </c>
      <c r="O96" s="179"/>
      <c r="P96" s="183"/>
      <c r="Q96" s="183"/>
      <c r="R96" s="183"/>
      <c r="S96" s="180">
        <f t="shared" ref="S96:S107" si="9">ROUND(G96*(P96),3)</f>
        <v>0</v>
      </c>
      <c r="T96" s="180"/>
      <c r="U96" s="180"/>
      <c r="V96" s="196"/>
      <c r="W96" s="53"/>
      <c r="Z96">
        <v>0</v>
      </c>
    </row>
    <row r="97" spans="1:26" ht="25.05" customHeight="1" x14ac:dyDescent="0.3">
      <c r="A97" s="181"/>
      <c r="B97" s="211">
        <v>13</v>
      </c>
      <c r="C97" s="182" t="s">
        <v>88</v>
      </c>
      <c r="D97" s="313" t="s">
        <v>89</v>
      </c>
      <c r="E97" s="313"/>
      <c r="F97" s="175" t="s">
        <v>87</v>
      </c>
      <c r="G97" s="177">
        <v>187.9</v>
      </c>
      <c r="H97" s="176"/>
      <c r="I97" s="176">
        <f t="shared" si="5"/>
        <v>0</v>
      </c>
      <c r="J97" s="175">
        <f t="shared" si="6"/>
        <v>287.49</v>
      </c>
      <c r="K97" s="180">
        <f t="shared" si="7"/>
        <v>0</v>
      </c>
      <c r="L97" s="180">
        <f t="shared" si="8"/>
        <v>0</v>
      </c>
      <c r="M97" s="180"/>
      <c r="N97" s="180">
        <v>1.53</v>
      </c>
      <c r="O97" s="180"/>
      <c r="P97" s="183">
        <v>6.2E-4</v>
      </c>
      <c r="Q97" s="183"/>
      <c r="R97" s="183">
        <v>6.2E-4</v>
      </c>
      <c r="S97" s="180">
        <f t="shared" si="9"/>
        <v>0.11600000000000001</v>
      </c>
      <c r="T97" s="180"/>
      <c r="U97" s="180"/>
      <c r="V97" s="196"/>
      <c r="W97" s="53"/>
      <c r="Z97">
        <v>0</v>
      </c>
    </row>
    <row r="98" spans="1:26" ht="25.05" customHeight="1" x14ac:dyDescent="0.3">
      <c r="A98" s="181"/>
      <c r="B98" s="211">
        <v>14</v>
      </c>
      <c r="C98" s="182" t="s">
        <v>90</v>
      </c>
      <c r="D98" s="313" t="s">
        <v>91</v>
      </c>
      <c r="E98" s="313"/>
      <c r="F98" s="175" t="s">
        <v>87</v>
      </c>
      <c r="G98" s="177">
        <v>187.9</v>
      </c>
      <c r="H98" s="176"/>
      <c r="I98" s="176">
        <f t="shared" si="5"/>
        <v>0</v>
      </c>
      <c r="J98" s="175">
        <f t="shared" si="6"/>
        <v>263.06</v>
      </c>
      <c r="K98" s="180">
        <f t="shared" si="7"/>
        <v>0</v>
      </c>
      <c r="L98" s="180">
        <f t="shared" si="8"/>
        <v>0</v>
      </c>
      <c r="M98" s="180"/>
      <c r="N98" s="180">
        <v>1.4</v>
      </c>
      <c r="O98" s="180"/>
      <c r="P98" s="183"/>
      <c r="Q98" s="183"/>
      <c r="R98" s="183"/>
      <c r="S98" s="180">
        <f t="shared" si="9"/>
        <v>0</v>
      </c>
      <c r="T98" s="180"/>
      <c r="U98" s="180"/>
      <c r="V98" s="196"/>
      <c r="W98" s="53"/>
      <c r="Z98">
        <v>0</v>
      </c>
    </row>
    <row r="99" spans="1:26" ht="25.05" customHeight="1" x14ac:dyDescent="0.3">
      <c r="A99" s="181"/>
      <c r="B99" s="211">
        <v>15</v>
      </c>
      <c r="C99" s="182" t="s">
        <v>206</v>
      </c>
      <c r="D99" s="313" t="s">
        <v>207</v>
      </c>
      <c r="E99" s="313"/>
      <c r="F99" s="175" t="s">
        <v>129</v>
      </c>
      <c r="G99" s="177">
        <v>163.80000000000001</v>
      </c>
      <c r="H99" s="176"/>
      <c r="I99" s="176">
        <f t="shared" si="5"/>
        <v>0</v>
      </c>
      <c r="J99" s="175">
        <f t="shared" si="6"/>
        <v>506.14</v>
      </c>
      <c r="K99" s="180">
        <f t="shared" si="7"/>
        <v>0</v>
      </c>
      <c r="L99" s="180">
        <f t="shared" si="8"/>
        <v>0</v>
      </c>
      <c r="M99" s="180"/>
      <c r="N99" s="180">
        <v>3.09</v>
      </c>
      <c r="O99" s="180"/>
      <c r="P99" s="183">
        <v>1.08E-3</v>
      </c>
      <c r="Q99" s="183"/>
      <c r="R99" s="183">
        <v>1.08E-3</v>
      </c>
      <c r="S99" s="180">
        <f t="shared" si="9"/>
        <v>0.17699999999999999</v>
      </c>
      <c r="T99" s="180"/>
      <c r="U99" s="180"/>
      <c r="V99" s="196"/>
      <c r="W99" s="53"/>
      <c r="Z99">
        <v>0</v>
      </c>
    </row>
    <row r="100" spans="1:26" ht="25.05" customHeight="1" x14ac:dyDescent="0.3">
      <c r="A100" s="181"/>
      <c r="B100" s="211">
        <v>16</v>
      </c>
      <c r="C100" s="182" t="s">
        <v>208</v>
      </c>
      <c r="D100" s="313" t="s">
        <v>209</v>
      </c>
      <c r="E100" s="313"/>
      <c r="F100" s="175" t="s">
        <v>129</v>
      </c>
      <c r="G100" s="177">
        <v>37.799999999999997</v>
      </c>
      <c r="H100" s="176"/>
      <c r="I100" s="176">
        <f t="shared" si="5"/>
        <v>0</v>
      </c>
      <c r="J100" s="175">
        <f t="shared" si="6"/>
        <v>416.56</v>
      </c>
      <c r="K100" s="180">
        <f t="shared" si="7"/>
        <v>0</v>
      </c>
      <c r="L100" s="180">
        <f t="shared" si="8"/>
        <v>0</v>
      </c>
      <c r="M100" s="180"/>
      <c r="N100" s="180">
        <v>11.02</v>
      </c>
      <c r="O100" s="180"/>
      <c r="P100" s="183">
        <v>1.14E-3</v>
      </c>
      <c r="Q100" s="183"/>
      <c r="R100" s="183">
        <v>1.14E-3</v>
      </c>
      <c r="S100" s="180">
        <f t="shared" si="9"/>
        <v>4.2999999999999997E-2</v>
      </c>
      <c r="T100" s="180"/>
      <c r="U100" s="180"/>
      <c r="V100" s="196"/>
      <c r="W100" s="53"/>
      <c r="Z100">
        <v>0</v>
      </c>
    </row>
    <row r="101" spans="1:26" ht="25.05" customHeight="1" x14ac:dyDescent="0.3">
      <c r="A101" s="181"/>
      <c r="B101" s="211">
        <v>17</v>
      </c>
      <c r="C101" s="182" t="s">
        <v>210</v>
      </c>
      <c r="D101" s="313" t="s">
        <v>211</v>
      </c>
      <c r="E101" s="313"/>
      <c r="F101" s="175" t="s">
        <v>87</v>
      </c>
      <c r="G101" s="177">
        <v>186.61</v>
      </c>
      <c r="H101" s="176"/>
      <c r="I101" s="176">
        <f t="shared" si="5"/>
        <v>0</v>
      </c>
      <c r="J101" s="175">
        <f t="shared" si="6"/>
        <v>113.83</v>
      </c>
      <c r="K101" s="180">
        <f t="shared" si="7"/>
        <v>0</v>
      </c>
      <c r="L101" s="180">
        <f t="shared" si="8"/>
        <v>0</v>
      </c>
      <c r="M101" s="180"/>
      <c r="N101" s="180">
        <v>0.61</v>
      </c>
      <c r="O101" s="180"/>
      <c r="P101" s="183"/>
      <c r="Q101" s="183"/>
      <c r="R101" s="183"/>
      <c r="S101" s="180">
        <f t="shared" si="9"/>
        <v>0</v>
      </c>
      <c r="T101" s="180"/>
      <c r="U101" s="180"/>
      <c r="V101" s="196">
        <f>ROUND(G101*(X101),3)</f>
        <v>2.4260000000000002</v>
      </c>
      <c r="W101" s="53"/>
      <c r="X101">
        <v>1.2999999999999999E-2</v>
      </c>
      <c r="Z101">
        <v>0</v>
      </c>
    </row>
    <row r="102" spans="1:26" ht="25.05" customHeight="1" x14ac:dyDescent="0.3">
      <c r="A102" s="181"/>
      <c r="B102" s="211">
        <v>18</v>
      </c>
      <c r="C102" s="182" t="s">
        <v>95</v>
      </c>
      <c r="D102" s="313" t="s">
        <v>96</v>
      </c>
      <c r="E102" s="313"/>
      <c r="F102" s="175" t="s">
        <v>97</v>
      </c>
      <c r="G102" s="177">
        <v>2.4260000000000002</v>
      </c>
      <c r="H102" s="176"/>
      <c r="I102" s="176">
        <f t="shared" si="5"/>
        <v>0</v>
      </c>
      <c r="J102" s="175">
        <f t="shared" si="6"/>
        <v>23.73</v>
      </c>
      <c r="K102" s="180">
        <f t="shared" si="7"/>
        <v>0</v>
      </c>
      <c r="L102" s="180">
        <f t="shared" si="8"/>
        <v>0</v>
      </c>
      <c r="M102" s="180"/>
      <c r="N102" s="180">
        <v>9.7799999999999994</v>
      </c>
      <c r="O102" s="180"/>
      <c r="P102" s="183"/>
      <c r="Q102" s="183"/>
      <c r="R102" s="183"/>
      <c r="S102" s="180">
        <f t="shared" si="9"/>
        <v>0</v>
      </c>
      <c r="T102" s="180"/>
      <c r="U102" s="180"/>
      <c r="V102" s="196"/>
      <c r="W102" s="53"/>
      <c r="Z102">
        <v>0</v>
      </c>
    </row>
    <row r="103" spans="1:26" ht="25.05" customHeight="1" x14ac:dyDescent="0.3">
      <c r="A103" s="181"/>
      <c r="B103" s="211">
        <v>19</v>
      </c>
      <c r="C103" s="182" t="s">
        <v>98</v>
      </c>
      <c r="D103" s="313" t="s">
        <v>99</v>
      </c>
      <c r="E103" s="313"/>
      <c r="F103" s="175" t="s">
        <v>97</v>
      </c>
      <c r="G103" s="177">
        <v>2.4260000000000002</v>
      </c>
      <c r="H103" s="176"/>
      <c r="I103" s="176">
        <f t="shared" si="5"/>
        <v>0</v>
      </c>
      <c r="J103" s="175">
        <f t="shared" si="6"/>
        <v>76.42</v>
      </c>
      <c r="K103" s="180">
        <f t="shared" si="7"/>
        <v>0</v>
      </c>
      <c r="L103" s="180">
        <f t="shared" si="8"/>
        <v>0</v>
      </c>
      <c r="M103" s="180"/>
      <c r="N103" s="180">
        <v>31.5</v>
      </c>
      <c r="O103" s="180"/>
      <c r="P103" s="183"/>
      <c r="Q103" s="183"/>
      <c r="R103" s="183"/>
      <c r="S103" s="180">
        <f t="shared" si="9"/>
        <v>0</v>
      </c>
      <c r="T103" s="180"/>
      <c r="U103" s="180"/>
      <c r="V103" s="196"/>
      <c r="W103" s="53"/>
      <c r="Z103">
        <v>0</v>
      </c>
    </row>
    <row r="104" spans="1:26" ht="25.05" customHeight="1" x14ac:dyDescent="0.3">
      <c r="A104" s="181"/>
      <c r="B104" s="211">
        <v>20</v>
      </c>
      <c r="C104" s="182" t="s">
        <v>212</v>
      </c>
      <c r="D104" s="313" t="s">
        <v>213</v>
      </c>
      <c r="E104" s="313"/>
      <c r="F104" s="175" t="s">
        <v>87</v>
      </c>
      <c r="G104" s="177">
        <v>186.61</v>
      </c>
      <c r="H104" s="176"/>
      <c r="I104" s="176">
        <f t="shared" si="5"/>
        <v>0</v>
      </c>
      <c r="J104" s="175">
        <f t="shared" si="6"/>
        <v>457.19</v>
      </c>
      <c r="K104" s="180">
        <f t="shared" si="7"/>
        <v>0</v>
      </c>
      <c r="L104" s="180">
        <f t="shared" si="8"/>
        <v>0</v>
      </c>
      <c r="M104" s="180"/>
      <c r="N104" s="180">
        <v>2.4500000000000002</v>
      </c>
      <c r="O104" s="180"/>
      <c r="P104" s="183">
        <v>1.035984E-3</v>
      </c>
      <c r="Q104" s="183"/>
      <c r="R104" s="183">
        <v>1.035984E-3</v>
      </c>
      <c r="S104" s="180">
        <f t="shared" si="9"/>
        <v>0.193</v>
      </c>
      <c r="T104" s="180"/>
      <c r="U104" s="180"/>
      <c r="V104" s="196"/>
      <c r="W104" s="53"/>
      <c r="Z104">
        <v>0</v>
      </c>
    </row>
    <row r="105" spans="1:26" ht="25.05" customHeight="1" x14ac:dyDescent="0.3">
      <c r="A105" s="181"/>
      <c r="B105" s="211">
        <v>21</v>
      </c>
      <c r="C105" s="182" t="s">
        <v>100</v>
      </c>
      <c r="D105" s="313" t="s">
        <v>101</v>
      </c>
      <c r="E105" s="313"/>
      <c r="F105" s="175" t="s">
        <v>97</v>
      </c>
      <c r="G105" s="177">
        <v>2.4260000000000002</v>
      </c>
      <c r="H105" s="176"/>
      <c r="I105" s="176">
        <f t="shared" si="5"/>
        <v>0</v>
      </c>
      <c r="J105" s="175">
        <f t="shared" si="6"/>
        <v>10.53</v>
      </c>
      <c r="K105" s="180">
        <f t="shared" si="7"/>
        <v>0</v>
      </c>
      <c r="L105" s="180">
        <f t="shared" si="8"/>
        <v>0</v>
      </c>
      <c r="M105" s="180"/>
      <c r="N105" s="180">
        <v>4.34</v>
      </c>
      <c r="O105" s="180"/>
      <c r="P105" s="183"/>
      <c r="Q105" s="183"/>
      <c r="R105" s="183"/>
      <c r="S105" s="180">
        <f t="shared" si="9"/>
        <v>0</v>
      </c>
      <c r="T105" s="180"/>
      <c r="U105" s="180"/>
      <c r="V105" s="196"/>
      <c r="W105" s="53"/>
      <c r="Z105">
        <v>0</v>
      </c>
    </row>
    <row r="106" spans="1:26" ht="25.05" customHeight="1" x14ac:dyDescent="0.3">
      <c r="A106" s="181"/>
      <c r="B106" s="211">
        <v>22</v>
      </c>
      <c r="C106" s="182" t="s">
        <v>102</v>
      </c>
      <c r="D106" s="313" t="s">
        <v>103</v>
      </c>
      <c r="E106" s="313"/>
      <c r="F106" s="175" t="s">
        <v>97</v>
      </c>
      <c r="G106" s="177">
        <v>29.111999999999998</v>
      </c>
      <c r="H106" s="176"/>
      <c r="I106" s="176">
        <f t="shared" si="5"/>
        <v>0</v>
      </c>
      <c r="J106" s="175">
        <f t="shared" si="6"/>
        <v>6.4</v>
      </c>
      <c r="K106" s="180">
        <f t="shared" si="7"/>
        <v>0</v>
      </c>
      <c r="L106" s="180">
        <f t="shared" si="8"/>
        <v>0</v>
      </c>
      <c r="M106" s="180"/>
      <c r="N106" s="180">
        <v>0.22</v>
      </c>
      <c r="O106" s="180"/>
      <c r="P106" s="183"/>
      <c r="Q106" s="183"/>
      <c r="R106" s="183"/>
      <c r="S106" s="180">
        <f t="shared" si="9"/>
        <v>0</v>
      </c>
      <c r="T106" s="180"/>
      <c r="U106" s="180"/>
      <c r="V106" s="196"/>
      <c r="W106" s="53"/>
      <c r="Z106">
        <v>0</v>
      </c>
    </row>
    <row r="107" spans="1:26" ht="25.05" customHeight="1" x14ac:dyDescent="0.3">
      <c r="A107" s="181"/>
      <c r="B107" s="211">
        <v>23</v>
      </c>
      <c r="C107" s="182" t="s">
        <v>104</v>
      </c>
      <c r="D107" s="313" t="s">
        <v>105</v>
      </c>
      <c r="E107" s="313"/>
      <c r="F107" s="175" t="s">
        <v>97</v>
      </c>
      <c r="G107" s="177">
        <v>2.4260000000000002</v>
      </c>
      <c r="H107" s="176"/>
      <c r="I107" s="176">
        <f t="shared" si="5"/>
        <v>0</v>
      </c>
      <c r="J107" s="175">
        <f t="shared" si="6"/>
        <v>12.01</v>
      </c>
      <c r="K107" s="180">
        <f t="shared" si="7"/>
        <v>0</v>
      </c>
      <c r="L107" s="180">
        <f t="shared" si="8"/>
        <v>0</v>
      </c>
      <c r="M107" s="180"/>
      <c r="N107" s="180">
        <v>4.95</v>
      </c>
      <c r="O107" s="180"/>
      <c r="P107" s="183"/>
      <c r="Q107" s="183"/>
      <c r="R107" s="183"/>
      <c r="S107" s="180">
        <f t="shared" si="9"/>
        <v>0</v>
      </c>
      <c r="T107" s="180"/>
      <c r="U107" s="180"/>
      <c r="V107" s="196"/>
      <c r="W107" s="53"/>
      <c r="Z107">
        <v>0</v>
      </c>
    </row>
    <row r="108" spans="1:26" x14ac:dyDescent="0.3">
      <c r="A108" s="10"/>
      <c r="B108" s="210"/>
      <c r="C108" s="174">
        <v>9</v>
      </c>
      <c r="D108" s="312" t="s">
        <v>60</v>
      </c>
      <c r="E108" s="312"/>
      <c r="F108" s="10"/>
      <c r="G108" s="173"/>
      <c r="H108" s="140"/>
      <c r="I108" s="142">
        <f>ROUND((SUM(I95:I107))/1,2)</f>
        <v>0</v>
      </c>
      <c r="J108" s="10"/>
      <c r="K108" s="10"/>
      <c r="L108" s="10">
        <f>ROUND((SUM(L95:L107))/1,2)</f>
        <v>0</v>
      </c>
      <c r="M108" s="10">
        <f>ROUND((SUM(M95:M107))/1,2)</f>
        <v>0</v>
      </c>
      <c r="N108" s="10"/>
      <c r="O108" s="10"/>
      <c r="P108" s="10"/>
      <c r="Q108" s="10"/>
      <c r="R108" s="10"/>
      <c r="S108" s="10">
        <f>ROUND((SUM(S95:S107))/1,2)</f>
        <v>0.53</v>
      </c>
      <c r="T108" s="10"/>
      <c r="U108" s="10"/>
      <c r="V108" s="197">
        <f>ROUND((SUM(V95:V107))/1,2)</f>
        <v>2.4300000000000002</v>
      </c>
      <c r="W108" s="215"/>
      <c r="X108" s="139"/>
      <c r="Y108" s="139"/>
      <c r="Z108" s="139"/>
    </row>
    <row r="109" spans="1:26" x14ac:dyDescent="0.3">
      <c r="A109" s="1"/>
      <c r="B109" s="206"/>
      <c r="C109" s="1"/>
      <c r="D109" s="1"/>
      <c r="E109" s="1"/>
      <c r="F109" s="1"/>
      <c r="G109" s="167"/>
      <c r="H109" s="133"/>
      <c r="I109" s="1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8"/>
      <c r="W109" s="53"/>
    </row>
    <row r="110" spans="1:26" x14ac:dyDescent="0.3">
      <c r="A110" s="10"/>
      <c r="B110" s="210"/>
      <c r="C110" s="174">
        <v>99</v>
      </c>
      <c r="D110" s="312" t="s">
        <v>61</v>
      </c>
      <c r="E110" s="312"/>
      <c r="F110" s="10"/>
      <c r="G110" s="173"/>
      <c r="H110" s="140"/>
      <c r="I110" s="14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95"/>
      <c r="W110" s="215"/>
      <c r="X110" s="139"/>
      <c r="Y110" s="139"/>
      <c r="Z110" s="139"/>
    </row>
    <row r="111" spans="1:26" ht="25.05" customHeight="1" x14ac:dyDescent="0.3">
      <c r="A111" s="181"/>
      <c r="B111" s="211">
        <v>24</v>
      </c>
      <c r="C111" s="182" t="s">
        <v>106</v>
      </c>
      <c r="D111" s="313" t="s">
        <v>107</v>
      </c>
      <c r="E111" s="313"/>
      <c r="F111" s="175" t="s">
        <v>97</v>
      </c>
      <c r="G111" s="177">
        <v>13.355</v>
      </c>
      <c r="H111" s="176"/>
      <c r="I111" s="176">
        <f>ROUND(G111*(H111),2)</f>
        <v>0</v>
      </c>
      <c r="J111" s="175">
        <f>ROUND(G111*(N111),2)</f>
        <v>444.99</v>
      </c>
      <c r="K111" s="180">
        <f>ROUND(G111*(O111),2)</f>
        <v>0</v>
      </c>
      <c r="L111" s="180">
        <f>ROUND(G111*(H111),2)</f>
        <v>0</v>
      </c>
      <c r="M111" s="180"/>
      <c r="N111" s="180">
        <v>33.32</v>
      </c>
      <c r="O111" s="180"/>
      <c r="P111" s="183"/>
      <c r="Q111" s="183"/>
      <c r="R111" s="183"/>
      <c r="S111" s="180">
        <f>ROUND(G111*(P111),3)</f>
        <v>0</v>
      </c>
      <c r="T111" s="180"/>
      <c r="U111" s="180"/>
      <c r="V111" s="196"/>
      <c r="W111" s="53"/>
      <c r="Z111">
        <v>0</v>
      </c>
    </row>
    <row r="112" spans="1:26" x14ac:dyDescent="0.3">
      <c r="A112" s="10"/>
      <c r="B112" s="210"/>
      <c r="C112" s="174">
        <v>99</v>
      </c>
      <c r="D112" s="312" t="s">
        <v>61</v>
      </c>
      <c r="E112" s="312"/>
      <c r="F112" s="10"/>
      <c r="G112" s="173"/>
      <c r="H112" s="140"/>
      <c r="I112" s="142">
        <f>ROUND((SUM(I110:I111))/1,2)</f>
        <v>0</v>
      </c>
      <c r="J112" s="10"/>
      <c r="K112" s="10"/>
      <c r="L112" s="10">
        <f>ROUND((SUM(L110:L111))/1,2)</f>
        <v>0</v>
      </c>
      <c r="M112" s="10">
        <f>ROUND((SUM(M110:M111))/1,2)</f>
        <v>0</v>
      </c>
      <c r="N112" s="10"/>
      <c r="O112" s="10"/>
      <c r="P112" s="10"/>
      <c r="Q112" s="10"/>
      <c r="R112" s="10"/>
      <c r="S112" s="10">
        <f>ROUND((SUM(S110:S111))/1,2)</f>
        <v>0</v>
      </c>
      <c r="T112" s="10"/>
      <c r="U112" s="10"/>
      <c r="V112" s="197">
        <f>ROUND((SUM(V110:V111))/1,2)</f>
        <v>0</v>
      </c>
      <c r="W112" s="215"/>
      <c r="X112" s="139"/>
      <c r="Y112" s="139"/>
      <c r="Z112" s="139"/>
    </row>
    <row r="113" spans="1:26" x14ac:dyDescent="0.3">
      <c r="A113" s="1"/>
      <c r="B113" s="206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8"/>
      <c r="W113" s="53"/>
    </row>
    <row r="114" spans="1:26" x14ac:dyDescent="0.3">
      <c r="A114" s="10"/>
      <c r="B114" s="210"/>
      <c r="C114" s="10"/>
      <c r="D114" s="310" t="s">
        <v>59</v>
      </c>
      <c r="E114" s="310"/>
      <c r="F114" s="10"/>
      <c r="G114" s="173"/>
      <c r="H114" s="140"/>
      <c r="I114" s="142">
        <f>ROUND((SUM(I80:I113))/2,2)</f>
        <v>0</v>
      </c>
      <c r="J114" s="10"/>
      <c r="K114" s="10"/>
      <c r="L114" s="140">
        <f>ROUND((SUM(L80:L113))/2,2)</f>
        <v>0</v>
      </c>
      <c r="M114" s="140">
        <f>ROUND((SUM(M80:M113))/2,2)</f>
        <v>0</v>
      </c>
      <c r="N114" s="10"/>
      <c r="O114" s="10"/>
      <c r="P114" s="184"/>
      <c r="Q114" s="10"/>
      <c r="R114" s="10"/>
      <c r="S114" s="184">
        <f>ROUND((SUM(S80:S113))/2,2)</f>
        <v>13.36</v>
      </c>
      <c r="T114" s="10"/>
      <c r="U114" s="10"/>
      <c r="V114" s="197">
        <f>ROUND((SUM(V80:V113))/2,2)</f>
        <v>2.4300000000000002</v>
      </c>
      <c r="W114" s="53"/>
    </row>
    <row r="115" spans="1:26" x14ac:dyDescent="0.3">
      <c r="A115" s="1"/>
      <c r="B115" s="206"/>
      <c r="C115" s="1"/>
      <c r="D115" s="1"/>
      <c r="E115" s="1"/>
      <c r="F115" s="1"/>
      <c r="G115" s="167"/>
      <c r="H115" s="133"/>
      <c r="I115" s="1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8"/>
      <c r="W115" s="53"/>
    </row>
    <row r="116" spans="1:26" x14ac:dyDescent="0.3">
      <c r="A116" s="10"/>
      <c r="B116" s="210"/>
      <c r="C116" s="10"/>
      <c r="D116" s="310" t="s">
        <v>62</v>
      </c>
      <c r="E116" s="310"/>
      <c r="F116" s="10"/>
      <c r="G116" s="173"/>
      <c r="H116" s="140"/>
      <c r="I116" s="14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95"/>
      <c r="W116" s="215"/>
      <c r="X116" s="139"/>
      <c r="Y116" s="139"/>
      <c r="Z116" s="139"/>
    </row>
    <row r="117" spans="1:26" x14ac:dyDescent="0.3">
      <c r="A117" s="10"/>
      <c r="B117" s="210"/>
      <c r="C117" s="174">
        <v>764</v>
      </c>
      <c r="D117" s="312" t="s">
        <v>64</v>
      </c>
      <c r="E117" s="312"/>
      <c r="F117" s="10"/>
      <c r="G117" s="173"/>
      <c r="H117" s="140"/>
      <c r="I117" s="14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95"/>
      <c r="W117" s="215"/>
      <c r="X117" s="139"/>
      <c r="Y117" s="139"/>
      <c r="Z117" s="139"/>
    </row>
    <row r="118" spans="1:26" ht="25.05" customHeight="1" x14ac:dyDescent="0.3">
      <c r="A118" s="181"/>
      <c r="B118" s="211">
        <v>25</v>
      </c>
      <c r="C118" s="182" t="s">
        <v>214</v>
      </c>
      <c r="D118" s="313" t="s">
        <v>215</v>
      </c>
      <c r="E118" s="313"/>
      <c r="F118" s="175" t="s">
        <v>129</v>
      </c>
      <c r="G118" s="177">
        <v>32.799999999999997</v>
      </c>
      <c r="H118" s="176"/>
      <c r="I118" s="176">
        <f>ROUND(G118*(H118),2)</f>
        <v>0</v>
      </c>
      <c r="J118" s="175">
        <f>ROUND(G118*(N118),2)</f>
        <v>559.57000000000005</v>
      </c>
      <c r="K118" s="180">
        <f>ROUND(G118*(O118),2)</f>
        <v>0</v>
      </c>
      <c r="L118" s="180">
        <f>ROUND(G118*(H118),2)</f>
        <v>0</v>
      </c>
      <c r="M118" s="180"/>
      <c r="N118" s="180">
        <v>17.059999999999999</v>
      </c>
      <c r="O118" s="180"/>
      <c r="P118" s="183">
        <v>3.3395E-3</v>
      </c>
      <c r="Q118" s="183"/>
      <c r="R118" s="183">
        <v>3.3395E-3</v>
      </c>
      <c r="S118" s="180">
        <f>ROUND(G118*(P118),3)</f>
        <v>0.11</v>
      </c>
      <c r="T118" s="180"/>
      <c r="U118" s="180"/>
      <c r="V118" s="196"/>
      <c r="W118" s="53"/>
      <c r="Z118">
        <v>0</v>
      </c>
    </row>
    <row r="119" spans="1:26" ht="25.05" customHeight="1" x14ac:dyDescent="0.3">
      <c r="A119" s="181"/>
      <c r="B119" s="211">
        <v>26</v>
      </c>
      <c r="C119" s="182" t="s">
        <v>150</v>
      </c>
      <c r="D119" s="313" t="s">
        <v>151</v>
      </c>
      <c r="E119" s="313"/>
      <c r="F119" s="175" t="s">
        <v>97</v>
      </c>
      <c r="G119" s="177">
        <v>0.11</v>
      </c>
      <c r="H119" s="176"/>
      <c r="I119" s="176">
        <f>ROUND(G119*(H119),2)</f>
        <v>0</v>
      </c>
      <c r="J119" s="175">
        <f>ROUND(G119*(N119),2)</f>
        <v>7.26</v>
      </c>
      <c r="K119" s="180">
        <f>ROUND(G119*(O119),2)</f>
        <v>0</v>
      </c>
      <c r="L119" s="180">
        <f>ROUND(G119*(H119),2)</f>
        <v>0</v>
      </c>
      <c r="M119" s="180"/>
      <c r="N119" s="180">
        <v>66.02</v>
      </c>
      <c r="O119" s="180"/>
      <c r="P119" s="183"/>
      <c r="Q119" s="183"/>
      <c r="R119" s="183"/>
      <c r="S119" s="180">
        <f>ROUND(G119*(P119),3)</f>
        <v>0</v>
      </c>
      <c r="T119" s="180"/>
      <c r="U119" s="180"/>
      <c r="V119" s="196"/>
      <c r="W119" s="53"/>
      <c r="Z119">
        <v>0</v>
      </c>
    </row>
    <row r="120" spans="1:26" x14ac:dyDescent="0.3">
      <c r="A120" s="10"/>
      <c r="B120" s="210"/>
      <c r="C120" s="174">
        <v>764</v>
      </c>
      <c r="D120" s="312" t="s">
        <v>64</v>
      </c>
      <c r="E120" s="312"/>
      <c r="F120" s="10"/>
      <c r="G120" s="173"/>
      <c r="H120" s="140"/>
      <c r="I120" s="142">
        <f>ROUND((SUM(I117:I119))/1,2)</f>
        <v>0</v>
      </c>
      <c r="J120" s="10"/>
      <c r="K120" s="10"/>
      <c r="L120" s="10">
        <f>ROUND((SUM(L117:L119))/1,2)</f>
        <v>0</v>
      </c>
      <c r="M120" s="10">
        <f>ROUND((SUM(M117:M119))/1,2)</f>
        <v>0</v>
      </c>
      <c r="N120" s="10"/>
      <c r="O120" s="10"/>
      <c r="P120" s="184"/>
      <c r="Q120" s="1"/>
      <c r="R120" s="1"/>
      <c r="S120" s="184">
        <f>ROUND((SUM(S117:S119))/1,2)</f>
        <v>0.11</v>
      </c>
      <c r="T120" s="2"/>
      <c r="U120" s="2"/>
      <c r="V120" s="197">
        <f>ROUND((SUM(V117:V119))/1,2)</f>
        <v>0</v>
      </c>
      <c r="W120" s="53"/>
    </row>
    <row r="121" spans="1:26" x14ac:dyDescent="0.3">
      <c r="A121" s="1"/>
      <c r="B121" s="206"/>
      <c r="C121" s="1"/>
      <c r="D121" s="1"/>
      <c r="E121" s="1"/>
      <c r="F121" s="1"/>
      <c r="G121" s="167"/>
      <c r="H121" s="133"/>
      <c r="I121" s="1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98"/>
      <c r="W121" s="53"/>
    </row>
    <row r="122" spans="1:26" x14ac:dyDescent="0.3">
      <c r="A122" s="10"/>
      <c r="B122" s="210"/>
      <c r="C122" s="10"/>
      <c r="D122" s="310" t="s">
        <v>62</v>
      </c>
      <c r="E122" s="310"/>
      <c r="F122" s="10"/>
      <c r="G122" s="173"/>
      <c r="H122" s="140"/>
      <c r="I122" s="142">
        <f>ROUND((SUM(I116:I121))/2,2)</f>
        <v>0</v>
      </c>
      <c r="J122" s="10"/>
      <c r="K122" s="10"/>
      <c r="L122" s="10">
        <f>ROUND((SUM(L116:L121))/2,2)</f>
        <v>0</v>
      </c>
      <c r="M122" s="10">
        <f>ROUND((SUM(M116:M121))/2,2)</f>
        <v>0</v>
      </c>
      <c r="N122" s="10"/>
      <c r="O122" s="10"/>
      <c r="P122" s="184"/>
      <c r="Q122" s="1"/>
      <c r="R122" s="1"/>
      <c r="S122" s="184">
        <f>ROUND((SUM(S116:S121))/2,2)</f>
        <v>0.11</v>
      </c>
      <c r="T122" s="1"/>
      <c r="U122" s="1"/>
      <c r="V122" s="197">
        <f>ROUND((SUM(V116:V121))/2,2)</f>
        <v>0</v>
      </c>
      <c r="W122" s="53"/>
    </row>
    <row r="123" spans="1:26" x14ac:dyDescent="0.3">
      <c r="A123" s="1"/>
      <c r="B123" s="213"/>
      <c r="C123" s="191"/>
      <c r="D123" s="311" t="s">
        <v>69</v>
      </c>
      <c r="E123" s="311"/>
      <c r="F123" s="191"/>
      <c r="G123" s="192"/>
      <c r="H123" s="193"/>
      <c r="I123" s="193">
        <f>ROUND((SUM(I80:I122))/3,2)</f>
        <v>0</v>
      </c>
      <c r="J123" s="191"/>
      <c r="K123" s="191">
        <f>ROUND((SUM(K80:K122))/3,2)</f>
        <v>0</v>
      </c>
      <c r="L123" s="191">
        <f>ROUND((SUM(L80:L122))/3,2)</f>
        <v>0</v>
      </c>
      <c r="M123" s="191">
        <f>ROUND((SUM(M80:M122))/3,2)</f>
        <v>0</v>
      </c>
      <c r="N123" s="191"/>
      <c r="O123" s="191"/>
      <c r="P123" s="192"/>
      <c r="Q123" s="191"/>
      <c r="R123" s="191"/>
      <c r="S123" s="192">
        <f>ROUND((SUM(S80:S122))/3,2)</f>
        <v>13.47</v>
      </c>
      <c r="T123" s="191"/>
      <c r="U123" s="191"/>
      <c r="V123" s="200">
        <f>ROUND((SUM(V80:V122))/3,2)</f>
        <v>2.4300000000000002</v>
      </c>
      <c r="W123" s="53"/>
      <c r="Z123">
        <f>(SUM(Z80:Z122))</f>
        <v>0</v>
      </c>
    </row>
  </sheetData>
  <mergeCells count="8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48:H48"/>
    <mergeCell ref="B49:I49"/>
    <mergeCell ref="F25:H25"/>
    <mergeCell ref="F26:H26"/>
    <mergeCell ref="F27:H27"/>
    <mergeCell ref="F28:G28"/>
    <mergeCell ref="F29:G29"/>
    <mergeCell ref="F30:G30"/>
    <mergeCell ref="H1:I1"/>
    <mergeCell ref="B71:E71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D82:E82"/>
    <mergeCell ref="B62:D62"/>
    <mergeCell ref="B63:D63"/>
    <mergeCell ref="B65:D65"/>
    <mergeCell ref="B69:V69"/>
    <mergeCell ref="B72:E72"/>
    <mergeCell ref="B73:E73"/>
    <mergeCell ref="I71:P71"/>
    <mergeCell ref="D80:E80"/>
    <mergeCell ref="D81:E81"/>
    <mergeCell ref="D95:E95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107:E107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3:E123"/>
    <mergeCell ref="D108:E108"/>
    <mergeCell ref="D110:E110"/>
    <mergeCell ref="D111:E111"/>
    <mergeCell ref="D112:E112"/>
    <mergeCell ref="D114:E114"/>
    <mergeCell ref="D116:E116"/>
    <mergeCell ref="D117:E117"/>
    <mergeCell ref="D118:E118"/>
    <mergeCell ref="D119:E119"/>
    <mergeCell ref="D120:E120"/>
    <mergeCell ref="D122:E122"/>
  </mergeCells>
  <hyperlinks>
    <hyperlink ref="B1:C1" location="A2:A2" tooltip="Klikni na prechod ku Kryciemu listu..." display="Krycí list rozpočtu" xr:uid="{407224DF-2816-4D92-8CBE-40F00E0A1D25}"/>
    <hyperlink ref="E1:F1" location="A54:A54" tooltip="Klikni na prechod ku rekapitulácii..." display="Rekapitulácia rozpočtu" xr:uid="{F95124C9-AE5F-479D-92F5-C6ED14F9C52C}"/>
    <hyperlink ref="H1:I1" location="B79:B79" tooltip="Klikni na prechod ku Rozpočet..." display="Rozpočet" xr:uid="{B14041D2-8171-4F7C-A13F-F36254872EC4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Vonkajšia oprava Kultúrneho  domu / Časť B Zateplenie zadnej steny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SO 15276</vt:lpstr>
      <vt:lpstr>SO 15277</vt:lpstr>
      <vt:lpstr>'SO 15276'!Oblasť_tlače</vt:lpstr>
      <vt:lpstr>'SO 15277'!Oblasť_tlače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2021-03-29T09:53:56Z</dcterms:created>
  <dcterms:modified xsi:type="dcterms:W3CDTF">2021-03-29T09:57:38Z</dcterms:modified>
</cp:coreProperties>
</file>