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KO\Desktop\ACER2\Sačurov MK\"/>
    </mc:Choice>
  </mc:AlternateContent>
  <xr:revisionPtr revIDLastSave="0" documentId="13_ncr:1_{67CE32D2-7E48-46EF-8F14-4E7383C6EF3F}" xr6:coauthVersionLast="47" xr6:coauthVersionMax="47" xr10:uidLastSave="{00000000-0000-0000-0000-000000000000}"/>
  <bookViews>
    <workbookView xWindow="-108" yWindow="-108" windowWidth="23256" windowHeight="12576" xr2:uid="{F35861BB-B3A6-432B-88E7-798BF61A2E5F}"/>
  </bookViews>
  <sheets>
    <sheet name="Rekapitulácia" sheetId="1" r:id="rId1"/>
    <sheet name="Krycí list stavby" sheetId="2" r:id="rId2"/>
    <sheet name="SO 15405" sheetId="3" r:id="rId3"/>
  </sheets>
  <definedNames>
    <definedName name="_xlnm.Print_Area" localSheetId="2">'SO 15405'!$B$2:$V$91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2" l="1"/>
  <c r="E18" i="2"/>
  <c r="D18" i="2"/>
  <c r="C18" i="2"/>
  <c r="E17" i="2"/>
  <c r="D17" i="2"/>
  <c r="C17" i="2"/>
  <c r="E16" i="2"/>
  <c r="D16" i="2"/>
  <c r="C16" i="2"/>
  <c r="C15" i="2"/>
  <c r="F8" i="1"/>
  <c r="I15" i="2" s="1"/>
  <c r="I19" i="2" s="1"/>
  <c r="D8" i="1"/>
  <c r="I17" i="2" s="1"/>
  <c r="E7" i="1"/>
  <c r="E8" i="1" s="1"/>
  <c r="K7" i="1"/>
  <c r="H29" i="3"/>
  <c r="P29" i="3" s="1"/>
  <c r="P16" i="3"/>
  <c r="P19" i="3" s="1"/>
  <c r="Z91" i="3"/>
  <c r="S88" i="3"/>
  <c r="H58" i="3" s="1"/>
  <c r="V88" i="3"/>
  <c r="I58" i="3" s="1"/>
  <c r="L88" i="3"/>
  <c r="E58" i="3" s="1"/>
  <c r="K87" i="3"/>
  <c r="J87" i="3"/>
  <c r="S87" i="3"/>
  <c r="M87" i="3"/>
  <c r="M88" i="3" s="1"/>
  <c r="F58" i="3" s="1"/>
  <c r="I87" i="3"/>
  <c r="I88" i="3" s="1"/>
  <c r="G58" i="3" s="1"/>
  <c r="V84" i="3"/>
  <c r="I57" i="3" s="1"/>
  <c r="L84" i="3"/>
  <c r="E57" i="3" s="1"/>
  <c r="K83" i="3"/>
  <c r="J83" i="3"/>
  <c r="S83" i="3"/>
  <c r="S84" i="3" s="1"/>
  <c r="H57" i="3" s="1"/>
  <c r="M83" i="3"/>
  <c r="M84" i="3" s="1"/>
  <c r="F57" i="3" s="1"/>
  <c r="I83" i="3"/>
  <c r="I84" i="3" s="1"/>
  <c r="G57" i="3" s="1"/>
  <c r="V80" i="3"/>
  <c r="V90" i="3" s="1"/>
  <c r="L80" i="3"/>
  <c r="E56" i="3" s="1"/>
  <c r="K79" i="3"/>
  <c r="J79" i="3"/>
  <c r="S79" i="3"/>
  <c r="M79" i="3"/>
  <c r="I79" i="3"/>
  <c r="K78" i="3"/>
  <c r="K91" i="3" s="1"/>
  <c r="J78" i="3"/>
  <c r="S78" i="3"/>
  <c r="M78" i="3"/>
  <c r="M80" i="3" s="1"/>
  <c r="F56" i="3" s="1"/>
  <c r="I78" i="3"/>
  <c r="V91" i="3" l="1"/>
  <c r="I61" i="3" s="1"/>
  <c r="I59" i="3"/>
  <c r="I80" i="3"/>
  <c r="G56" i="3" s="1"/>
  <c r="I56" i="3"/>
  <c r="L90" i="3"/>
  <c r="E59" i="3" s="1"/>
  <c r="C15" i="3" s="1"/>
  <c r="M90" i="3"/>
  <c r="F59" i="3" s="1"/>
  <c r="D15" i="3" s="1"/>
  <c r="D15" i="2" s="1"/>
  <c r="S80" i="3"/>
  <c r="H56" i="3" s="1"/>
  <c r="I90" i="3" l="1"/>
  <c r="G59" i="3" s="1"/>
  <c r="E15" i="3" s="1"/>
  <c r="E15" i="2" s="1"/>
  <c r="E19" i="2" s="1"/>
  <c r="M91" i="3"/>
  <c r="F61" i="3" s="1"/>
  <c r="E22" i="3"/>
  <c r="E22" i="2" s="1"/>
  <c r="P22" i="3"/>
  <c r="I22" i="2" s="1"/>
  <c r="L91" i="3"/>
  <c r="E61" i="3" s="1"/>
  <c r="S90" i="3"/>
  <c r="H59" i="3" s="1"/>
  <c r="I91" i="3"/>
  <c r="P23" i="3"/>
  <c r="I23" i="2" s="1"/>
  <c r="E23" i="3"/>
  <c r="E23" i="2" s="1"/>
  <c r="P21" i="3"/>
  <c r="I21" i="2" s="1"/>
  <c r="E21" i="3"/>
  <c r="E21" i="2" s="1"/>
  <c r="I25" i="2" s="1"/>
  <c r="G61" i="3" l="1"/>
  <c r="B7" i="1"/>
  <c r="E19" i="3"/>
  <c r="I27" i="2"/>
  <c r="S91" i="3"/>
  <c r="H61" i="3" s="1"/>
  <c r="P25" i="3"/>
  <c r="B8" i="1" l="1"/>
  <c r="P27" i="3"/>
  <c r="C7" i="1"/>
  <c r="C8" i="1" s="1"/>
  <c r="H28" i="3" l="1"/>
  <c r="P28" i="3" s="1"/>
  <c r="P30" i="3" s="1"/>
  <c r="G7" i="1"/>
  <c r="G8" i="1" s="1"/>
  <c r="B9" i="1" l="1"/>
  <c r="B10" i="1" s="1"/>
  <c r="H29" i="2" l="1"/>
  <c r="I29" i="2" s="1"/>
  <c r="G10" i="1"/>
  <c r="H28" i="2"/>
  <c r="I28" i="2" s="1"/>
  <c r="G9" i="1"/>
  <c r="G11" i="1" l="1"/>
  <c r="I30" i="2"/>
</calcChain>
</file>

<file path=xl/sharedStrings.xml><?xml version="1.0" encoding="utf-8"?>
<sst xmlns="http://schemas.openxmlformats.org/spreadsheetml/2006/main" count="182" uniqueCount="99">
  <si>
    <t>Rekapitulácia rozpočtu</t>
  </si>
  <si>
    <t>Stavba Oprava miestnych komunikácií v obci Sačurov - ul. Staničná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</si>
  <si>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</si>
  <si>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</si>
  <si>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</si>
  <si>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</si>
  <si>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</si>
  <si>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</si>
  <si>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</si>
  <si>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</si>
  <si>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</si>
  <si>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</si>
  <si>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Vlastný</t>
  </si>
  <si>
    <t>Krycí list rozpočtu</t>
  </si>
  <si>
    <t>Objekt Vlastný</t>
  </si>
  <si>
    <t xml:space="preserve">Miesto:  </t>
  </si>
  <si>
    <t xml:space="preserve">Ks: </t>
  </si>
  <si>
    <t xml:space="preserve">Zákazka: </t>
  </si>
  <si>
    <t>Spracoval: Ing. Ján Halgaš</t>
  </si>
  <si>
    <t xml:space="preserve">Dňa </t>
  </si>
  <si>
    <t>20. 8. 2021</t>
  </si>
  <si>
    <t>Odberateľ: Obec Sačurov</t>
  </si>
  <si>
    <t xml:space="preserve">Projektant: 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</si>
  <si>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</si>
  <si>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</si>
  <si>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</si>
  <si>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</si>
  <si>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</si>
  <si>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</si>
  <si>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 xml:space="preserve">VRN </t>
  </si>
  <si>
    <t>Spolu</t>
  </si>
  <si>
    <t>Ďalšie náklady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</si>
  <si>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</si>
  <si>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</si>
  <si>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</si>
  <si>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</si>
  <si>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</si>
  <si>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</si>
  <si>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</si>
  <si>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</si>
  <si>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VRN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</si>
  <si>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</si>
  <si>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</si>
  <si>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</si>
  <si>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</si>
  <si>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</si>
  <si>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</si>
  <si>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</si>
  <si>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</si>
  <si>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</si>
  <si>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</si>
  <si>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</si>
  <si>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</si>
  <si>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</si>
  <si>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</si>
  <si>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</si>
  <si>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20. 8. 2021</t>
  </si>
  <si>
    <t>Prehľad rozpočtových nákladov</t>
  </si>
  <si>
    <t>Práce HSV</t>
  </si>
  <si>
    <t xml:space="preserve">   SPEVNENÉ PLOCHY</t>
  </si>
  <si>
    <t xml:space="preserve">   OSTATNÉ PRÁCE</t>
  </si>
  <si>
    <t xml:space="preserve">   PRESUNY HMÔT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</si>
  <si>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</si>
  <si>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</si>
  <si>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</si>
  <si>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</si>
  <si>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</si>
  <si>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</si>
  <si>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</si>
  <si>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</si>
  <si>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</si>
  <si>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</si>
  <si>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</si>
  <si>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</si>
  <si>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</si>
  <si>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Ján Halgaš</t>
  </si>
  <si>
    <t xml:space="preserve">Dátum: </t>
  </si>
  <si>
    <t>Zákazka Oprava miestnych komunikácií v obci Sačurov - ul. Staničná</t>
  </si>
  <si>
    <t>572754112</t>
  </si>
  <si>
    <t>Vyrovnanie povrchu doterajších krytov asfaltovým betónom AC hr. nad 40 do 60 mm</t>
  </si>
  <si>
    <t>m2</t>
  </si>
  <si>
    <t>577134231</t>
  </si>
  <si>
    <t>Asfaltový betón vrstva obrusná AC 11 O v pruhu š. do 3 m z nemodifik. asfaltu tr.II, po zhutnení hr.40mm</t>
  </si>
  <si>
    <t>938909315</t>
  </si>
  <si>
    <t>Odstránenie blata, prachu alebo hlineného nánosu, z povrchu podkladu alebo krytu bet. alebo asfalt. zametacou kefou</t>
  </si>
  <si>
    <t>998225111</t>
  </si>
  <si>
    <t>Presun hmôt pre pozemnú komunikáciu a letisko s krytom asfaltovým akejkoľvek dĺžky objektu</t>
  </si>
  <si>
    <t>t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</si>
  <si>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</si>
  <si>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</si>
  <si>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</si>
  <si>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</si>
  <si>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</si>
  <si>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Zariadenie staveniska</t>
  </si>
  <si>
    <t>Sťažené výrobné podmienky</t>
  </si>
  <si>
    <t>Prevádzkové vplyvy</t>
  </si>
  <si>
    <t>Sťažené podmienky dopravy</t>
  </si>
  <si>
    <t>Horské oblasti</t>
  </si>
  <si>
    <t>Mimostavenisková doprava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</si>
</sst>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80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5" fillId="2" borderId="4" xfId="0" applyFont="1" applyFill="1" applyBorder="1" applyAlignment="1">
      <alignment horizontal="center"/>
    </xf>
    <xf numFmtId="0" fontId="6" fillId="0" borderId="0" xfId="0" applyFont="1"/>
    <xf numFmtId="0" fontId="0" fillId="0" borderId="1" xfId="0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1" fillId="0" borderId="3" xfId="0" applyNumberFormat="1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6" fillId="0" borderId="15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0" fillId="0" borderId="21" xfId="0" applyFont="1" applyFill="1" applyBorder="1"/>
    <xf numFmtId="0" fontId="6" fillId="0" borderId="11" xfId="0" applyFont="1" applyFill="1" applyBorder="1"/>
    <xf numFmtId="0" fontId="6" fillId="0" borderId="21" xfId="0" applyFont="1" applyFill="1" applyBorder="1"/>
    <xf numFmtId="0" fontId="1" fillId="0" borderId="3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31" xfId="0" applyFont="1" applyFill="1" applyBorder="1"/>
    <xf numFmtId="0" fontId="6" fillId="0" borderId="12" xfId="0" applyFont="1" applyFill="1" applyBorder="1"/>
    <xf numFmtId="164" fontId="1" fillId="0" borderId="32" xfId="0" applyNumberFormat="1" applyFont="1" applyFill="1" applyBorder="1"/>
    <xf numFmtId="0" fontId="6" fillId="0" borderId="33" xfId="0" applyFont="1" applyFill="1" applyBorder="1"/>
    <xf numFmtId="0" fontId="13" fillId="0" borderId="0" xfId="0" applyFont="1"/>
    <xf numFmtId="0" fontId="6" fillId="0" borderId="28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164" fontId="1" fillId="0" borderId="46" xfId="0" applyNumberFormat="1" applyFont="1" applyFill="1" applyBorder="1"/>
    <xf numFmtId="164" fontId="6" fillId="0" borderId="48" xfId="0" applyNumberFormat="1" applyFont="1" applyFill="1" applyBorder="1"/>
    <xf numFmtId="164" fontId="6" fillId="0" borderId="49" xfId="0" applyNumberFormat="1" applyFont="1" applyFill="1" applyBorder="1"/>
    <xf numFmtId="164" fontId="6" fillId="0" borderId="50" xfId="0" applyNumberFormat="1" applyFont="1" applyFill="1" applyBorder="1"/>
    <xf numFmtId="0" fontId="6" fillId="0" borderId="47" xfId="0" applyFont="1" applyFill="1" applyBorder="1"/>
    <xf numFmtId="0" fontId="6" fillId="0" borderId="51" xfId="0" applyFont="1" applyFill="1" applyBorder="1"/>
    <xf numFmtId="164" fontId="6" fillId="0" borderId="52" xfId="0" applyNumberFormat="1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6" fillId="0" borderId="29" xfId="0" applyFont="1" applyFill="1" applyBorder="1"/>
    <xf numFmtId="164" fontId="6" fillId="0" borderId="0" xfId="0" applyNumberFormat="1" applyFont="1" applyFill="1" applyBorder="1"/>
    <xf numFmtId="164" fontId="6" fillId="0" borderId="55" xfId="0" applyNumberFormat="1" applyFont="1" applyFill="1" applyBorder="1"/>
    <xf numFmtId="164" fontId="5" fillId="0" borderId="55" xfId="0" applyNumberFormat="1" applyFont="1" applyFill="1" applyBorder="1"/>
    <xf numFmtId="164" fontId="6" fillId="0" borderId="43" xfId="0" applyNumberFormat="1" applyFont="1" applyFill="1" applyBorder="1"/>
    <xf numFmtId="164" fontId="6" fillId="0" borderId="56" xfId="0" applyNumberFormat="1" applyFont="1" applyFill="1" applyBorder="1"/>
    <xf numFmtId="164" fontId="1" fillId="0" borderId="56" xfId="0" applyNumberFormat="1" applyFont="1" applyFill="1" applyBorder="1"/>
    <xf numFmtId="0" fontId="1" fillId="0" borderId="57" xfId="0" applyFont="1" applyFill="1" applyBorder="1"/>
    <xf numFmtId="0" fontId="0" fillId="0" borderId="56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32" xfId="0" applyFill="1" applyBorder="1"/>
    <xf numFmtId="0" fontId="0" fillId="0" borderId="14" xfId="0" applyFill="1" applyBorder="1"/>
    <xf numFmtId="0" fontId="0" fillId="0" borderId="21" xfId="0" applyFill="1" applyBorder="1"/>
    <xf numFmtId="164" fontId="11" fillId="0" borderId="21" xfId="0" applyNumberFormat="1" applyFont="1" applyFill="1" applyBorder="1"/>
    <xf numFmtId="164" fontId="0" fillId="0" borderId="21" xfId="0" applyNumberFormat="1" applyFill="1" applyBorder="1"/>
    <xf numFmtId="164" fontId="12" fillId="0" borderId="21" xfId="0" applyNumberFormat="1" applyFont="1" applyFill="1" applyBorder="1"/>
    <xf numFmtId="0" fontId="0" fillId="0" borderId="22" xfId="0" applyFill="1" applyBorder="1"/>
    <xf numFmtId="164" fontId="11" fillId="0" borderId="31" xfId="0" applyNumberFormat="1" applyFont="1" applyFill="1" applyBorder="1"/>
    <xf numFmtId="0" fontId="11" fillId="0" borderId="20" xfId="0" applyFont="1" applyFill="1" applyBorder="1"/>
    <xf numFmtId="0" fontId="11" fillId="0" borderId="21" xfId="0" applyFont="1" applyFill="1" applyBorder="1"/>
    <xf numFmtId="0" fontId="0" fillId="0" borderId="62" xfId="0" applyFill="1" applyBorder="1"/>
    <xf numFmtId="164" fontId="1" fillId="0" borderId="43" xfId="0" applyNumberFormat="1" applyFont="1" applyFill="1" applyBorder="1"/>
    <xf numFmtId="164" fontId="6" fillId="0" borderId="51" xfId="0" applyNumberFormat="1" applyFont="1" applyFill="1" applyBorder="1"/>
    <xf numFmtId="164" fontId="6" fillId="0" borderId="47" xfId="0" applyNumberFormat="1" applyFont="1" applyFill="1" applyBorder="1"/>
    <xf numFmtId="164" fontId="6" fillId="0" borderId="29" xfId="0" applyNumberFormat="1" applyFont="1" applyFill="1" applyBorder="1"/>
    <xf numFmtId="164" fontId="1" fillId="0" borderId="64" xfId="0" applyNumberFormat="1" applyFont="1" applyFill="1" applyBorder="1"/>
    <xf numFmtId="164" fontId="1" fillId="0" borderId="65" xfId="0" applyNumberFormat="1" applyFont="1" applyFill="1" applyBorder="1"/>
    <xf numFmtId="0" fontId="1" fillId="0" borderId="68" xfId="0" applyFont="1" applyFill="1" applyBorder="1"/>
    <xf numFmtId="164" fontId="1" fillId="0" borderId="69" xfId="0" applyNumberFormat="1" applyFont="1" applyFill="1" applyBorder="1"/>
    <xf numFmtId="164" fontId="1" fillId="0" borderId="8" xfId="0" applyNumberFormat="1" applyFont="1" applyFill="1" applyBorder="1"/>
    <xf numFmtId="164" fontId="1" fillId="0" borderId="70" xfId="0" applyNumberFormat="1" applyFont="1" applyFill="1" applyBorder="1"/>
    <xf numFmtId="0" fontId="1" fillId="0" borderId="18" xfId="0" applyFont="1" applyFill="1" applyBorder="1"/>
    <xf numFmtId="0" fontId="1" fillId="0" borderId="69" xfId="0" applyFont="1" applyFill="1" applyBorder="1"/>
    <xf numFmtId="164" fontId="2" fillId="0" borderId="14" xfId="0" applyNumberFormat="1" applyFont="1" applyFill="1" applyBorder="1"/>
    <xf numFmtId="0" fontId="6" fillId="0" borderId="9" xfId="0" applyFont="1" applyFill="1" applyBorder="1"/>
    <xf numFmtId="164" fontId="12" fillId="0" borderId="20" xfId="0" applyNumberFormat="1" applyFont="1" applyFill="1" applyBorder="1"/>
    <xf numFmtId="164" fontId="1" fillId="0" borderId="88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6" fillId="0" borderId="68" xfId="0" applyFont="1" applyFill="1" applyBorder="1"/>
    <xf numFmtId="0" fontId="6" fillId="0" borderId="7" xfId="0" applyFont="1" applyFill="1" applyBorder="1"/>
    <xf numFmtId="0" fontId="0" fillId="3" borderId="3" xfId="0" applyFill="1" applyBorder="1"/>
    <xf numFmtId="0" fontId="0" fillId="0" borderId="94" xfId="0" applyFill="1" applyBorder="1"/>
    <xf numFmtId="0" fontId="13" fillId="0" borderId="94" xfId="0" applyFont="1" applyFill="1" applyBorder="1"/>
    <xf numFmtId="0" fontId="0" fillId="0" borderId="95" xfId="0" applyFill="1" applyBorder="1"/>
    <xf numFmtId="0" fontId="0" fillId="0" borderId="96" xfId="0" applyFill="1" applyBorder="1"/>
    <xf numFmtId="0" fontId="0" fillId="0" borderId="97" xfId="0" applyFill="1" applyBorder="1"/>
    <xf numFmtId="0" fontId="0" fillId="0" borderId="98" xfId="0" applyFill="1" applyBorder="1"/>
    <xf numFmtId="0" fontId="0" fillId="0" borderId="99" xfId="0" applyFill="1" applyBorder="1"/>
    <xf numFmtId="0" fontId="0" fillId="0" borderId="100" xfId="0" applyFill="1" applyBorder="1"/>
    <xf numFmtId="0" fontId="1" fillId="0" borderId="101" xfId="0" applyFont="1" applyFill="1" applyBorder="1"/>
    <xf numFmtId="0" fontId="1" fillId="0" borderId="27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102" xfId="0" applyFill="1" applyBorder="1"/>
    <xf numFmtId="0" fontId="0" fillId="2" borderId="0" xfId="0" applyFill="1"/>
    <xf numFmtId="0" fontId="1" fillId="0" borderId="87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5" xfId="0" applyFill="1" applyBorder="1"/>
    <xf numFmtId="164" fontId="1" fillId="0" borderId="87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7" xfId="0" applyFont="1" applyBorder="1"/>
    <xf numFmtId="164" fontId="6" fillId="0" borderId="87" xfId="0" applyNumberFormat="1" applyFont="1" applyBorder="1"/>
    <xf numFmtId="165" fontId="6" fillId="0" borderId="87" xfId="0" applyNumberFormat="1" applyFont="1" applyBorder="1"/>
    <xf numFmtId="0" fontId="11" fillId="0" borderId="87" xfId="0" applyFont="1" applyBorder="1"/>
    <xf numFmtId="0" fontId="11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7" xfId="0" applyNumberFormat="1" applyFont="1" applyBorder="1"/>
    <xf numFmtId="165" fontId="14" fillId="0" borderId="67" xfId="0" applyNumberFormat="1" applyFont="1" applyBorder="1"/>
    <xf numFmtId="165" fontId="15" fillId="0" borderId="67" xfId="0" applyNumberFormat="1" applyFont="1" applyBorder="1"/>
    <xf numFmtId="0" fontId="16" fillId="0" borderId="67" xfId="0" applyFont="1" applyBorder="1"/>
    <xf numFmtId="0" fontId="0" fillId="2" borderId="105" xfId="0" applyFill="1" applyBorder="1"/>
    <xf numFmtId="0" fontId="11" fillId="0" borderId="106" xfId="0" applyFont="1" applyBorder="1"/>
    <xf numFmtId="0" fontId="11" fillId="0" borderId="105" xfId="0" applyFont="1" applyBorder="1"/>
    <xf numFmtId="0" fontId="0" fillId="0" borderId="105" xfId="0" applyBorder="1"/>
    <xf numFmtId="0" fontId="16" fillId="0" borderId="107" xfId="0" applyFont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1" fillId="0" borderId="8" xfId="0" applyNumberFormat="1" applyFont="1" applyFill="1" applyBorder="1"/>
    <xf numFmtId="49" fontId="6" fillId="0" borderId="87" xfId="0" applyNumberFormat="1" applyFont="1" applyBorder="1"/>
    <xf numFmtId="166" fontId="6" fillId="0" borderId="87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17" fillId="0" borderId="0" xfId="0" applyNumberFormat="1" applyFont="1"/>
    <xf numFmtId="0" fontId="17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17" fillId="0" borderId="0" xfId="0" applyNumberFormat="1" applyFont="1"/>
    <xf numFmtId="166" fontId="5" fillId="0" borderId="0" xfId="0" applyNumberFormat="1" applyFont="1"/>
    <xf numFmtId="0" fontId="14" fillId="0" borderId="109" xfId="0" applyFont="1" applyBorder="1"/>
    <xf numFmtId="166" fontId="14" fillId="0" borderId="109" xfId="0" applyNumberFormat="1" applyFont="1" applyBorder="1"/>
    <xf numFmtId="164" fontId="14" fillId="0" borderId="109" xfId="0" applyNumberFormat="1" applyFont="1" applyBorder="1"/>
    <xf numFmtId="0" fontId="6" fillId="0" borderId="106" xfId="0" applyFont="1" applyBorder="1"/>
    <xf numFmtId="0" fontId="6" fillId="0" borderId="105" xfId="0" applyFont="1" applyBorder="1"/>
    <xf numFmtId="166" fontId="17" fillId="0" borderId="105" xfId="0" applyNumberFormat="1" applyFont="1" applyBorder="1"/>
    <xf numFmtId="0" fontId="5" fillId="0" borderId="105" xfId="0" applyFont="1" applyBorder="1"/>
    <xf numFmtId="0" fontId="1" fillId="0" borderId="105" xfId="0" applyFont="1" applyBorder="1"/>
    <xf numFmtId="0" fontId="14" fillId="0" borderId="110" xfId="0" applyFont="1" applyBorder="1"/>
    <xf numFmtId="0" fontId="1" fillId="0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19" xfId="0" applyFill="1" applyBorder="1"/>
    <xf numFmtId="0" fontId="0" fillId="0" borderId="23" xfId="0" applyFill="1" applyBorder="1"/>
    <xf numFmtId="0" fontId="4" fillId="0" borderId="24" xfId="0" applyFont="1" applyFill="1" applyBorder="1"/>
    <xf numFmtId="0" fontId="1" fillId="0" borderId="44" xfId="0" applyFont="1" applyBorder="1"/>
    <xf numFmtId="0" fontId="4" fillId="0" borderId="24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6" fillId="0" borderId="44" xfId="0" applyFont="1" applyBorder="1"/>
    <xf numFmtId="0" fontId="17" fillId="0" borderId="44" xfId="0" applyFont="1" applyBorder="1" applyAlignment="1">
      <alignment wrapText="1"/>
    </xf>
    <xf numFmtId="0" fontId="14" fillId="0" borderId="112" xfId="0" applyFont="1" applyBorder="1"/>
    <xf numFmtId="0" fontId="13" fillId="0" borderId="1" xfId="0" applyFont="1" applyFill="1" applyBorder="1"/>
    <xf numFmtId="0" fontId="18" fillId="0" borderId="0" xfId="0" applyFont="1"/>
    <xf numFmtId="164" fontId="6" fillId="0" borderId="14" xfId="0" applyNumberFormat="1" applyFont="1" applyFill="1" applyBorder="1"/>
    <xf numFmtId="164" fontId="5" fillId="0" borderId="1" xfId="0" applyNumberFormat="1" applyFont="1" applyFill="1" applyBorder="1"/>
    <xf numFmtId="164" fontId="5" fillId="0" borderId="49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0" fontId="5" fillId="0" borderId="8" xfId="0" applyFont="1" applyFill="1" applyBorder="1"/>
    <xf numFmtId="164" fontId="5" fillId="0" borderId="8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0" fontId="1" fillId="0" borderId="55" xfId="0" applyFont="1" applyBorder="1"/>
    <xf numFmtId="164" fontId="6" fillId="0" borderId="55" xfId="0" applyNumberFormat="1" applyFont="1" applyBorder="1"/>
    <xf numFmtId="164" fontId="1" fillId="0" borderId="55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29" xfId="0" applyFont="1" applyBorder="1"/>
    <xf numFmtId="164" fontId="1" fillId="0" borderId="29" xfId="0" applyNumberFormat="1" applyFont="1" applyBorder="1"/>
    <xf numFmtId="0" fontId="1" fillId="0" borderId="59" xfId="0" applyFont="1" applyBorder="1"/>
    <xf numFmtId="0" fontId="1" fillId="0" borderId="45" xfId="0" applyFont="1" applyBorder="1"/>
    <xf numFmtId="0" fontId="10" fillId="0" borderId="45" xfId="0" applyFont="1" applyBorder="1"/>
    <xf numFmtId="0" fontId="6" fillId="0" borderId="55" xfId="0" applyFont="1" applyBorder="1"/>
    <xf numFmtId="0" fontId="6" fillId="0" borderId="45" xfId="0" applyFont="1" applyBorder="1"/>
    <xf numFmtId="0" fontId="1" fillId="0" borderId="55" xfId="0" applyFont="1" applyBorder="1" applyAlignment="1">
      <alignment wrapText="1"/>
    </xf>
    <xf numFmtId="0" fontId="1" fillId="0" borderId="28" xfId="0" applyFont="1" applyBorder="1"/>
    <xf numFmtId="164" fontId="6" fillId="0" borderId="0" xfId="0" applyNumberFormat="1" applyFont="1" applyBorder="1"/>
    <xf numFmtId="0" fontId="6" fillId="0" borderId="29" xfId="0" applyFont="1" applyBorder="1"/>
    <xf numFmtId="164" fontId="5" fillId="0" borderId="55" xfId="0" applyNumberFormat="1" applyFont="1" applyBorder="1"/>
    <xf numFmtId="0" fontId="6" fillId="0" borderId="28" xfId="0" applyFont="1" applyBorder="1"/>
    <xf numFmtId="0" fontId="6" fillId="0" borderId="0" xfId="0" applyFont="1" applyBorder="1"/>
    <xf numFmtId="164" fontId="6" fillId="0" borderId="29" xfId="0" applyNumberFormat="1" applyFont="1" applyBorder="1"/>
    <xf numFmtId="164" fontId="1" fillId="0" borderId="63" xfId="0" applyNumberFormat="1" applyFont="1" applyBorder="1"/>
    <xf numFmtId="0" fontId="6" fillId="0" borderId="47" xfId="0" applyFont="1" applyBorder="1"/>
    <xf numFmtId="164" fontId="6" fillId="0" borderId="48" xfId="0" applyNumberFormat="1" applyFont="1" applyBorder="1"/>
    <xf numFmtId="164" fontId="6" fillId="0" borderId="49" xfId="0" applyNumberFormat="1" applyFont="1" applyBorder="1"/>
    <xf numFmtId="164" fontId="6" fillId="0" borderId="50" xfId="0" applyNumberFormat="1" applyFont="1" applyBorder="1"/>
    <xf numFmtId="0" fontId="6" fillId="0" borderId="51" xfId="0" applyFont="1" applyBorder="1"/>
    <xf numFmtId="164" fontId="6" fillId="0" borderId="52" xfId="0" applyNumberFormat="1" applyFont="1" applyBorder="1"/>
    <xf numFmtId="164" fontId="6" fillId="0" borderId="53" xfId="0" applyNumberFormat="1" applyFont="1" applyBorder="1"/>
    <xf numFmtId="164" fontId="6" fillId="0" borderId="54" xfId="0" applyNumberFormat="1" applyFont="1" applyBorder="1"/>
    <xf numFmtId="164" fontId="6" fillId="0" borderId="44" xfId="0" applyNumberFormat="1" applyFont="1" applyBorder="1"/>
    <xf numFmtId="164" fontId="6" fillId="0" borderId="45" xfId="0" applyNumberFormat="1" applyFont="1" applyBorder="1"/>
    <xf numFmtId="164" fontId="5" fillId="0" borderId="45" xfId="0" applyNumberFormat="1" applyFont="1" applyBorder="1"/>
    <xf numFmtId="164" fontId="1" fillId="0" borderId="28" xfId="0" applyNumberFormat="1" applyFont="1" applyBorder="1"/>
    <xf numFmtId="164" fontId="6" fillId="0" borderId="51" xfId="0" applyNumberFormat="1" applyFont="1" applyBorder="1"/>
    <xf numFmtId="164" fontId="6" fillId="0" borderId="47" xfId="0" applyNumberFormat="1" applyFont="1" applyBorder="1"/>
    <xf numFmtId="164" fontId="6" fillId="0" borderId="28" xfId="0" applyNumberFormat="1" applyFont="1" applyBorder="1"/>
    <xf numFmtId="164" fontId="1" fillId="0" borderId="93" xfId="0" applyNumberFormat="1" applyFont="1" applyBorder="1"/>
    <xf numFmtId="164" fontId="5" fillId="0" borderId="28" xfId="0" applyNumberFormat="1" applyFont="1" applyBorder="1"/>
    <xf numFmtId="164" fontId="1" fillId="0" borderId="78" xfId="0" applyNumberFormat="1" applyFont="1" applyBorder="1"/>
    <xf numFmtId="0" fontId="1" fillId="0" borderId="79" xfId="0" applyFont="1" applyBorder="1"/>
    <xf numFmtId="0" fontId="1" fillId="0" borderId="77" xfId="0" applyFont="1" applyBorder="1"/>
    <xf numFmtId="0" fontId="0" fillId="0" borderId="0" xfId="0" applyBorder="1"/>
    <xf numFmtId="0" fontId="1" fillId="0" borderId="66" xfId="0" applyFont="1" applyBorder="1"/>
    <xf numFmtId="0" fontId="1" fillId="0" borderId="67" xfId="0" applyFont="1" applyBorder="1"/>
    <xf numFmtId="0" fontId="1" fillId="0" borderId="113" xfId="0" applyFont="1" applyBorder="1"/>
    <xf numFmtId="0" fontId="1" fillId="0" borderId="113" xfId="0" applyFont="1" applyBorder="1" applyAlignment="1">
      <alignment wrapText="1"/>
    </xf>
    <xf numFmtId="0" fontId="1" fillId="0" borderId="106" xfId="0" applyFont="1" applyBorder="1"/>
    <xf numFmtId="0" fontId="1" fillId="0" borderId="93" xfId="0" applyFont="1" applyBorder="1"/>
    <xf numFmtId="0" fontId="1" fillId="0" borderId="107" xfId="0" applyFont="1" applyBorder="1"/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6" fillId="0" borderId="77" xfId="0" applyFont="1" applyBorder="1"/>
    <xf numFmtId="0" fontId="1" fillId="0" borderId="77" xfId="0" applyFont="1" applyBorder="1"/>
    <xf numFmtId="0" fontId="6" fillId="0" borderId="73" xfId="0" applyFont="1" applyBorder="1"/>
    <xf numFmtId="164" fontId="1" fillId="0" borderId="73" xfId="0" applyNumberFormat="1" applyFont="1" applyBorder="1"/>
    <xf numFmtId="0" fontId="6" fillId="0" borderId="76" xfId="0" applyFont="1" applyBorder="1"/>
    <xf numFmtId="164" fontId="1" fillId="0" borderId="76" xfId="0" applyNumberFormat="1" applyFont="1" applyBorder="1"/>
    <xf numFmtId="0" fontId="1" fillId="0" borderId="79" xfId="0" applyFont="1" applyBorder="1"/>
    <xf numFmtId="0" fontId="6" fillId="0" borderId="2" xfId="0" applyFont="1" applyBorder="1"/>
    <xf numFmtId="0" fontId="1" fillId="0" borderId="74" xfId="0" applyFont="1" applyBorder="1"/>
    <xf numFmtId="0" fontId="1" fillId="0" borderId="2" xfId="0" applyFont="1" applyBorder="1"/>
    <xf numFmtId="0" fontId="6" fillId="0" borderId="50" xfId="0" applyFont="1" applyBorder="1"/>
    <xf numFmtId="0" fontId="1" fillId="0" borderId="76" xfId="0" applyFont="1" applyBorder="1"/>
    <xf numFmtId="0" fontId="6" fillId="0" borderId="0" xfId="0" applyFont="1" applyBorder="1"/>
    <xf numFmtId="0" fontId="1" fillId="0" borderId="78" xfId="0" applyFont="1" applyBorder="1"/>
    <xf numFmtId="0" fontId="6" fillId="0" borderId="38" xfId="0" applyFont="1" applyBorder="1"/>
    <xf numFmtId="0" fontId="6" fillId="0" borderId="37" xfId="0" applyFont="1" applyBorder="1"/>
    <xf numFmtId="0" fontId="1" fillId="0" borderId="73" xfId="0" applyFont="1" applyBorder="1"/>
    <xf numFmtId="0" fontId="6" fillId="0" borderId="81" xfId="0" applyFont="1" applyBorder="1"/>
    <xf numFmtId="0" fontId="1" fillId="0" borderId="80" xfId="0" applyFont="1" applyBorder="1"/>
    <xf numFmtId="0" fontId="1" fillId="0" borderId="39" xfId="0" applyFont="1" applyBorder="1"/>
    <xf numFmtId="0" fontId="6" fillId="0" borderId="82" xfId="0" applyFont="1" applyBorder="1"/>
    <xf numFmtId="0" fontId="1" fillId="0" borderId="75" xfId="0" applyFont="1" applyBorder="1"/>
    <xf numFmtId="0" fontId="3" fillId="0" borderId="112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4" fillId="0" borderId="28" xfId="0" applyFont="1" applyBorder="1"/>
    <xf numFmtId="0" fontId="4" fillId="0" borderId="29" xfId="0" applyFont="1" applyBorder="1"/>
    <xf numFmtId="0" fontId="1" fillId="0" borderId="29" xfId="0" applyFont="1" applyBorder="1"/>
    <xf numFmtId="0" fontId="1" fillId="0" borderId="93" xfId="0" applyFont="1" applyBorder="1"/>
    <xf numFmtId="0" fontId="6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6" fillId="0" borderId="59" xfId="0" applyFont="1" applyBorder="1"/>
    <xf numFmtId="0" fontId="14" fillId="0" borderId="109" xfId="0" applyFont="1" applyBorder="1"/>
    <xf numFmtId="0" fontId="17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87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8" fillId="3" borderId="5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5" fillId="0" borderId="60" xfId="0" applyFont="1" applyFill="1" applyBorder="1" applyAlignment="1">
      <alignment wrapText="1"/>
    </xf>
    <xf numFmtId="0" fontId="1" fillId="0" borderId="108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5" fillId="0" borderId="111" xfId="0" applyFont="1" applyFill="1" applyBorder="1" applyAlignment="1">
      <alignment wrapText="1"/>
    </xf>
    <xf numFmtId="0" fontId="1" fillId="0" borderId="103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165" fontId="5" fillId="0" borderId="57" xfId="0" applyNumberFormat="1" applyFont="1" applyFill="1" applyBorder="1" applyAlignment="1">
      <alignment wrapText="1"/>
    </xf>
    <xf numFmtId="165" fontId="5" fillId="0" borderId="108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wrapText="1"/>
    </xf>
    <xf numFmtId="0" fontId="5" fillId="0" borderId="59" xfId="0" applyFont="1" applyBorder="1"/>
    <xf numFmtId="0" fontId="6" fillId="0" borderId="44" xfId="0" applyFont="1" applyBorder="1"/>
    <xf numFmtId="0" fontId="6" fillId="0" borderId="0" xfId="0" applyFont="1"/>
    <xf numFmtId="0" fontId="5" fillId="0" borderId="44" xfId="0" applyFont="1" applyBorder="1"/>
    <xf numFmtId="0" fontId="14" fillId="0" borderId="66" xfId="0" applyFont="1" applyBorder="1"/>
    <xf numFmtId="0" fontId="14" fillId="0" borderId="67" xfId="0" applyFont="1" applyBorder="1"/>
    <xf numFmtId="0" fontId="1" fillId="0" borderId="77" xfId="0" applyFont="1" applyFill="1" applyBorder="1"/>
    <xf numFmtId="0" fontId="1" fillId="0" borderId="79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0" fontId="4" fillId="0" borderId="111" xfId="0" applyFont="1" applyFill="1" applyBorder="1" applyAlignment="1">
      <alignment wrapText="1"/>
    </xf>
    <xf numFmtId="0" fontId="4" fillId="0" borderId="103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6" fillId="0" borderId="72" xfId="0" applyFont="1" applyFill="1" applyBorder="1"/>
    <xf numFmtId="0" fontId="1" fillId="0" borderId="83" xfId="0" applyFont="1" applyFill="1" applyBorder="1"/>
    <xf numFmtId="0" fontId="1" fillId="0" borderId="36" xfId="0" applyFont="1" applyFill="1" applyBorder="1"/>
    <xf numFmtId="0" fontId="6" fillId="0" borderId="0" xfId="0" applyFont="1" applyFill="1" applyBorder="1"/>
    <xf numFmtId="0" fontId="1" fillId="0" borderId="84" xfId="0" applyFont="1" applyFill="1" applyBorder="1"/>
    <xf numFmtId="0" fontId="1" fillId="0" borderId="16" xfId="0" applyFont="1" applyFill="1" applyBorder="1"/>
    <xf numFmtId="0" fontId="6" fillId="0" borderId="86" xfId="0" applyFont="1" applyFill="1" applyBorder="1"/>
    <xf numFmtId="0" fontId="1" fillId="0" borderId="27" xfId="0" applyFont="1" applyFill="1" applyBorder="1"/>
    <xf numFmtId="0" fontId="6" fillId="0" borderId="78" xfId="0" applyFont="1" applyFill="1" applyBorder="1"/>
    <xf numFmtId="164" fontId="1" fillId="0" borderId="78" xfId="0" applyNumberFormat="1" applyFont="1" applyFill="1" applyBorder="1"/>
    <xf numFmtId="0" fontId="6" fillId="0" borderId="79" xfId="0" applyFont="1" applyFill="1" applyBorder="1"/>
    <xf numFmtId="164" fontId="1" fillId="0" borderId="79" xfId="0" applyNumberFormat="1" applyFont="1" applyFill="1" applyBorder="1"/>
    <xf numFmtId="0" fontId="6" fillId="0" borderId="87" xfId="0" applyFont="1" applyFill="1" applyBorder="1"/>
    <xf numFmtId="164" fontId="1" fillId="0" borderId="85" xfId="0" applyNumberFormat="1" applyFont="1" applyFill="1" applyBorder="1"/>
    <xf numFmtId="0" fontId="6" fillId="0" borderId="58" xfId="0" applyFont="1" applyFill="1" applyBorder="1"/>
    <xf numFmtId="0" fontId="1" fillId="0" borderId="40" xfId="0" applyFont="1" applyFill="1" applyBorder="1"/>
    <xf numFmtId="0" fontId="1" fillId="0" borderId="80" xfId="0" applyFont="1" applyFill="1" applyBorder="1"/>
    <xf numFmtId="0" fontId="1" fillId="0" borderId="30" xfId="0" applyFont="1" applyFill="1" applyBorder="1"/>
    <xf numFmtId="0" fontId="6" fillId="0" borderId="2" xfId="0" applyFont="1" applyFill="1" applyBorder="1"/>
    <xf numFmtId="0" fontId="1" fillId="0" borderId="74" xfId="0" applyFont="1" applyFill="1" applyBorder="1"/>
    <xf numFmtId="0" fontId="1" fillId="0" borderId="49" xfId="0" applyFont="1" applyFill="1" applyBorder="1"/>
    <xf numFmtId="0" fontId="1" fillId="0" borderId="76" xfId="0" applyFont="1" applyFill="1" applyBorder="1"/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6" fillId="0" borderId="59" xfId="0" applyFont="1" applyFill="1" applyBorder="1"/>
    <xf numFmtId="0" fontId="1" fillId="0" borderId="73" xfId="0" applyFont="1" applyFill="1" applyBorder="1"/>
    <xf numFmtId="0" fontId="6" fillId="0" borderId="38" xfId="0" applyFont="1" applyFill="1" applyBorder="1"/>
    <xf numFmtId="0" fontId="6" fillId="0" borderId="37" xfId="0" applyFont="1" applyFill="1" applyBorder="1"/>
    <xf numFmtId="0" fontId="6" fillId="0" borderId="81" xfId="0" applyFont="1" applyFill="1" applyBorder="1"/>
    <xf numFmtId="0" fontId="1" fillId="0" borderId="39" xfId="0" applyFont="1" applyFill="1" applyBorder="1"/>
    <xf numFmtId="0" fontId="8" fillId="3" borderId="18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1" fillId="0" borderId="29" xfId="0" applyFont="1" applyFill="1" applyBorder="1"/>
    <xf numFmtId="0" fontId="1" fillId="0" borderId="93" xfId="0" applyFont="1" applyFill="1" applyBorder="1"/>
    <xf numFmtId="0" fontId="6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62FB9-69DB-44D4-9CD6-25FBEB2F7182}">
  <dimension ref="A1:Z11"/>
  <sheetViews>
    <sheetView tabSelected="1" workbookViewId="0">
      <selection activeCell="A13" sqref="A13:G20"/>
    </sheetView>
  </sheetViews>
  <sheetFormatPr defaultColWidth="0" defaultRowHeight="14.4" x14ac:dyDescent="0.3"/>
  <cols>
    <col min="1" max="1" width="32.77734375" customWidth="1"/>
    <col min="2" max="2" width="10.77734375" customWidth="1"/>
    <col min="3" max="6" width="8.77734375" customWidth="1"/>
    <col min="7" max="7" width="10.77734375" customWidth="1"/>
    <col min="8" max="8" width="8.88671875" customWidth="1"/>
    <col min="9" max="26" width="0" hidden="1" customWidth="1"/>
    <col min="27" max="16384" width="8.88671875" hidden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ht="34.950000000000003" customHeight="1" x14ac:dyDescent="0.3">
      <c r="A2" s="265" t="s">
        <v>0</v>
      </c>
      <c r="B2" s="266"/>
      <c r="C2" s="266"/>
      <c r="D2" s="266"/>
      <c r="E2" s="266"/>
      <c r="F2" s="5" t="s">
        <v>2</v>
      </c>
      <c r="G2" s="5"/>
    </row>
    <row r="3" spans="1:26" x14ac:dyDescent="0.3">
      <c r="A3" s="267" t="s">
        <v>1</v>
      </c>
      <c r="B3" s="267"/>
      <c r="C3" s="267"/>
      <c r="D3" s="267"/>
      <c r="E3" s="267"/>
      <c r="F3" s="6" t="s">
        <v>3</v>
      </c>
      <c r="G3" s="6" t="s">
        <v>4</v>
      </c>
    </row>
    <row r="4" spans="1:26" x14ac:dyDescent="0.3">
      <c r="A4" s="267"/>
      <c r="B4" s="267"/>
      <c r="C4" s="267"/>
      <c r="D4" s="267"/>
      <c r="E4" s="267"/>
      <c r="F4" s="7">
        <v>0.2</v>
      </c>
      <c r="G4" s="7">
        <v>0</v>
      </c>
    </row>
    <row r="5" spans="1:26" x14ac:dyDescent="0.3">
      <c r="A5" s="8"/>
      <c r="B5" s="8"/>
      <c r="C5" s="8"/>
      <c r="D5" s="8"/>
      <c r="E5" s="8"/>
      <c r="F5" s="8"/>
      <c r="G5" s="8"/>
    </row>
    <row r="6" spans="1:26" x14ac:dyDescent="0.3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3">
      <c r="A7" s="2" t="s">
        <v>12</v>
      </c>
      <c r="B7" s="209">
        <f>'SO 15405'!I91-Rekapitulácia!D7</f>
        <v>0</v>
      </c>
      <c r="C7" s="209">
        <f>'SO 15405'!P25</f>
        <v>0</v>
      </c>
      <c r="D7" s="209">
        <v>0</v>
      </c>
      <c r="E7" s="209">
        <f>'SO 15405'!P16</f>
        <v>0</v>
      </c>
      <c r="F7" s="209">
        <v>0</v>
      </c>
      <c r="G7" s="209">
        <f>B7+C7+D7+E7+F7</f>
        <v>0</v>
      </c>
      <c r="K7">
        <f>'SO 15405'!K91</f>
        <v>0</v>
      </c>
      <c r="Q7">
        <v>30.126000000000001</v>
      </c>
    </row>
    <row r="8" spans="1:26" x14ac:dyDescent="0.3">
      <c r="A8" s="212" t="s">
        <v>88</v>
      </c>
      <c r="B8" s="213">
        <f>SUM(B7:B7)</f>
        <v>0</v>
      </c>
      <c r="C8" s="213">
        <f>SUM(C7:C7)</f>
        <v>0</v>
      </c>
      <c r="D8" s="213">
        <f>SUM(D7:D7)</f>
        <v>0</v>
      </c>
      <c r="E8" s="213">
        <f>SUM(E7:E7)</f>
        <v>0</v>
      </c>
      <c r="F8" s="213">
        <f>SUM(F7:F7)</f>
        <v>0</v>
      </c>
      <c r="G8" s="213">
        <f>SUM(G7:G7)-SUM(Z7:Z7)</f>
        <v>0</v>
      </c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</row>
    <row r="9" spans="1:26" x14ac:dyDescent="0.3">
      <c r="A9" s="210" t="s">
        <v>89</v>
      </c>
      <c r="B9" s="211">
        <f>G8-SUM(Rekapitulácia!K7:'Rekapitulácia'!K7)*1</f>
        <v>0</v>
      </c>
      <c r="C9" s="211"/>
      <c r="D9" s="211"/>
      <c r="E9" s="211"/>
      <c r="F9" s="211"/>
      <c r="G9" s="211">
        <f>ROUND(((ROUND(B9,2)*20)/100),2)*1</f>
        <v>0</v>
      </c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</row>
    <row r="10" spans="1:26" x14ac:dyDescent="0.3">
      <c r="A10" s="4" t="s">
        <v>90</v>
      </c>
      <c r="B10" s="208">
        <f>(G8-B9)</f>
        <v>0</v>
      </c>
      <c r="C10" s="208"/>
      <c r="D10" s="208"/>
      <c r="E10" s="208"/>
      <c r="F10" s="208"/>
      <c r="G10" s="208">
        <f>ROUND(((ROUND(B10,2)*0)/100),2)</f>
        <v>0</v>
      </c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</row>
    <row r="11" spans="1:26" x14ac:dyDescent="0.3">
      <c r="A11" s="214" t="s">
        <v>91</v>
      </c>
      <c r="B11" s="215"/>
      <c r="C11" s="215"/>
      <c r="D11" s="215"/>
      <c r="E11" s="215"/>
      <c r="F11" s="215"/>
      <c r="G11" s="215">
        <f>SUM(G8:G10)</f>
        <v>0</v>
      </c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0E03E-5B2D-4779-B62F-CA6D90EBA55C}">
  <dimension ref="A1:AA42"/>
  <sheetViews>
    <sheetView workbookViewId="0">
      <pane ySplit="1" topLeftCell="A17" activePane="bottomLeft" state="frozen"/>
      <selection pane="bottomLeft" activeCell="A2" sqref="A2:XFD2"/>
    </sheetView>
  </sheetViews>
  <sheetFormatPr defaultColWidth="0" defaultRowHeight="14.4" x14ac:dyDescent="0.3"/>
  <cols>
    <col min="1" max="1" width="1.77734375" customWidth="1"/>
    <col min="2" max="2" width="8.77734375" customWidth="1"/>
    <col min="3" max="4" width="10.77734375" customWidth="1"/>
    <col min="5" max="5" width="12.77734375" customWidth="1"/>
    <col min="6" max="7" width="10.77734375" customWidth="1"/>
    <col min="8" max="8" width="8.109375" customWidth="1"/>
    <col min="9" max="9" width="10.77734375" customWidth="1"/>
    <col min="10" max="10" width="4.77734375" customWidth="1"/>
    <col min="11" max="26" width="0" hidden="1" customWidth="1"/>
    <col min="27" max="27" width="8.88671875" customWidth="1"/>
    <col min="28" max="16384" width="8.88671875" hidden="1"/>
  </cols>
  <sheetData>
    <row r="1" spans="1:23" ht="3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W1">
        <v>30.126000000000001</v>
      </c>
    </row>
    <row r="2" spans="1:23" ht="34.950000000000003" customHeight="1" x14ac:dyDescent="0.3">
      <c r="A2" s="1"/>
      <c r="B2" s="290" t="s">
        <v>92</v>
      </c>
      <c r="C2" s="291"/>
      <c r="D2" s="291"/>
      <c r="E2" s="291"/>
      <c r="F2" s="291"/>
      <c r="G2" s="291"/>
      <c r="H2" s="291"/>
      <c r="I2" s="291"/>
      <c r="J2" s="292"/>
      <c r="K2" s="257"/>
      <c r="L2" s="257"/>
      <c r="M2" s="257"/>
      <c r="N2" s="257"/>
      <c r="O2" s="257"/>
      <c r="P2" s="153"/>
    </row>
    <row r="3" spans="1:23" ht="18" customHeight="1" x14ac:dyDescent="0.3">
      <c r="A3" s="1"/>
      <c r="B3" s="293" t="s">
        <v>1</v>
      </c>
      <c r="C3" s="294"/>
      <c r="D3" s="294"/>
      <c r="E3" s="294"/>
      <c r="F3" s="294"/>
      <c r="G3" s="295"/>
      <c r="H3" s="295"/>
      <c r="I3" s="295"/>
      <c r="J3" s="296"/>
      <c r="K3" s="257"/>
      <c r="L3" s="257"/>
      <c r="M3" s="257"/>
      <c r="N3" s="257"/>
      <c r="O3" s="257"/>
      <c r="P3" s="153"/>
    </row>
    <row r="4" spans="1:23" ht="18" customHeight="1" x14ac:dyDescent="0.3">
      <c r="A4" s="1"/>
      <c r="B4" s="225"/>
      <c r="C4" s="216"/>
      <c r="D4" s="216"/>
      <c r="E4" s="216"/>
      <c r="F4" s="226" t="s">
        <v>15</v>
      </c>
      <c r="G4" s="216"/>
      <c r="H4" s="216"/>
      <c r="I4" s="216"/>
      <c r="J4" s="260"/>
      <c r="K4" s="257"/>
      <c r="L4" s="257"/>
      <c r="M4" s="257"/>
      <c r="N4" s="257"/>
      <c r="O4" s="257"/>
      <c r="P4" s="153"/>
    </row>
    <row r="5" spans="1:23" ht="18" customHeight="1" x14ac:dyDescent="0.3">
      <c r="A5" s="1"/>
      <c r="B5" s="224"/>
      <c r="C5" s="216"/>
      <c r="D5" s="216"/>
      <c r="E5" s="216"/>
      <c r="F5" s="226" t="s">
        <v>16</v>
      </c>
      <c r="G5" s="216"/>
      <c r="H5" s="216"/>
      <c r="I5" s="216"/>
      <c r="J5" s="260"/>
      <c r="K5" s="257"/>
      <c r="L5" s="257"/>
      <c r="M5" s="257"/>
      <c r="N5" s="257"/>
      <c r="O5" s="257"/>
      <c r="P5" s="153"/>
    </row>
    <row r="6" spans="1:23" ht="18" customHeight="1" x14ac:dyDescent="0.3">
      <c r="A6" s="1"/>
      <c r="B6" s="227" t="s">
        <v>17</v>
      </c>
      <c r="C6" s="216"/>
      <c r="D6" s="226" t="s">
        <v>18</v>
      </c>
      <c r="E6" s="216"/>
      <c r="F6" s="226" t="s">
        <v>19</v>
      </c>
      <c r="G6" s="226" t="s">
        <v>20</v>
      </c>
      <c r="H6" s="216"/>
      <c r="I6" s="216"/>
      <c r="J6" s="260"/>
      <c r="K6" s="257"/>
      <c r="L6" s="257"/>
      <c r="M6" s="257"/>
      <c r="N6" s="257"/>
      <c r="O6" s="257"/>
      <c r="P6" s="153"/>
    </row>
    <row r="7" spans="1:23" ht="19.95" customHeight="1" x14ac:dyDescent="0.3">
      <c r="A7" s="1"/>
      <c r="B7" s="297" t="s">
        <v>21</v>
      </c>
      <c r="C7" s="298"/>
      <c r="D7" s="298"/>
      <c r="E7" s="298"/>
      <c r="F7" s="298"/>
      <c r="G7" s="298"/>
      <c r="H7" s="298"/>
      <c r="I7" s="228"/>
      <c r="J7" s="261"/>
      <c r="K7" s="257"/>
      <c r="L7" s="257"/>
      <c r="M7" s="257"/>
      <c r="N7" s="257"/>
      <c r="O7" s="257"/>
      <c r="P7" s="153"/>
    </row>
    <row r="8" spans="1:23" ht="18" customHeight="1" x14ac:dyDescent="0.3">
      <c r="A8" s="1"/>
      <c r="B8" s="227" t="s">
        <v>24</v>
      </c>
      <c r="C8" s="216"/>
      <c r="D8" s="216"/>
      <c r="E8" s="216"/>
      <c r="F8" s="226" t="s">
        <v>25</v>
      </c>
      <c r="G8" s="216"/>
      <c r="H8" s="216"/>
      <c r="I8" s="216"/>
      <c r="J8" s="260"/>
      <c r="K8" s="257"/>
      <c r="L8" s="257"/>
      <c r="M8" s="257"/>
      <c r="N8" s="257"/>
      <c r="O8" s="257"/>
      <c r="P8" s="153"/>
    </row>
    <row r="9" spans="1:23" ht="19.95" customHeight="1" x14ac:dyDescent="0.3">
      <c r="A9" s="1"/>
      <c r="B9" s="297" t="s">
        <v>22</v>
      </c>
      <c r="C9" s="298"/>
      <c r="D9" s="298"/>
      <c r="E9" s="298"/>
      <c r="F9" s="298"/>
      <c r="G9" s="298"/>
      <c r="H9" s="298"/>
      <c r="I9" s="228"/>
      <c r="J9" s="261"/>
      <c r="K9" s="257"/>
      <c r="L9" s="257"/>
      <c r="M9" s="257"/>
      <c r="N9" s="257"/>
      <c r="O9" s="257"/>
      <c r="P9" s="153"/>
    </row>
    <row r="10" spans="1:23" ht="18" customHeight="1" x14ac:dyDescent="0.3">
      <c r="A10" s="1"/>
      <c r="B10" s="227" t="s">
        <v>24</v>
      </c>
      <c r="C10" s="216"/>
      <c r="D10" s="216"/>
      <c r="E10" s="216"/>
      <c r="F10" s="226" t="s">
        <v>25</v>
      </c>
      <c r="G10" s="216"/>
      <c r="H10" s="216"/>
      <c r="I10" s="216"/>
      <c r="J10" s="260"/>
      <c r="K10" s="257"/>
      <c r="L10" s="257"/>
      <c r="M10" s="257"/>
      <c r="N10" s="257"/>
      <c r="O10" s="257"/>
      <c r="P10" s="153"/>
    </row>
    <row r="11" spans="1:23" ht="19.95" customHeight="1" x14ac:dyDescent="0.3">
      <c r="A11" s="1"/>
      <c r="B11" s="297" t="s">
        <v>23</v>
      </c>
      <c r="C11" s="298"/>
      <c r="D11" s="298"/>
      <c r="E11" s="298"/>
      <c r="F11" s="298"/>
      <c r="G11" s="298"/>
      <c r="H11" s="298"/>
      <c r="I11" s="228"/>
      <c r="J11" s="261"/>
      <c r="K11" s="257"/>
      <c r="L11" s="257"/>
      <c r="M11" s="257"/>
      <c r="N11" s="257"/>
      <c r="O11" s="257"/>
      <c r="P11" s="153"/>
    </row>
    <row r="12" spans="1:23" ht="18" customHeight="1" x14ac:dyDescent="0.3">
      <c r="A12" s="1"/>
      <c r="B12" s="227" t="s">
        <v>24</v>
      </c>
      <c r="C12" s="216"/>
      <c r="D12" s="216"/>
      <c r="E12" s="216"/>
      <c r="F12" s="226" t="s">
        <v>25</v>
      </c>
      <c r="G12" s="216"/>
      <c r="H12" s="216"/>
      <c r="I12" s="216"/>
      <c r="J12" s="260"/>
      <c r="K12" s="257"/>
      <c r="L12" s="257"/>
      <c r="M12" s="257"/>
      <c r="N12" s="257"/>
      <c r="O12" s="257"/>
      <c r="P12" s="153"/>
    </row>
    <row r="13" spans="1:23" ht="18" customHeight="1" x14ac:dyDescent="0.3">
      <c r="A13" s="1"/>
      <c r="B13" s="223"/>
      <c r="C13" s="127"/>
      <c r="D13" s="127"/>
      <c r="E13" s="127"/>
      <c r="F13" s="127"/>
      <c r="G13" s="127"/>
      <c r="H13" s="127"/>
      <c r="I13" s="127"/>
      <c r="J13" s="262"/>
      <c r="K13" s="257"/>
      <c r="L13" s="257"/>
      <c r="M13" s="257"/>
      <c r="N13" s="257"/>
      <c r="O13" s="257"/>
      <c r="P13" s="153"/>
    </row>
    <row r="14" spans="1:23" ht="18" customHeight="1" x14ac:dyDescent="0.3">
      <c r="A14" s="1"/>
      <c r="B14" s="233" t="s">
        <v>6</v>
      </c>
      <c r="C14" s="241" t="s">
        <v>47</v>
      </c>
      <c r="D14" s="237" t="s">
        <v>48</v>
      </c>
      <c r="E14" s="231" t="s">
        <v>49</v>
      </c>
      <c r="F14" s="299" t="s">
        <v>31</v>
      </c>
      <c r="G14" s="284"/>
      <c r="H14" s="221"/>
      <c r="I14" s="229"/>
      <c r="J14" s="263"/>
      <c r="K14" s="257"/>
      <c r="L14" s="257"/>
      <c r="M14" s="257"/>
      <c r="N14" s="257"/>
      <c r="O14" s="257"/>
      <c r="P14" s="153"/>
    </row>
    <row r="15" spans="1:23" ht="18" customHeight="1" x14ac:dyDescent="0.3">
      <c r="A15" s="1"/>
      <c r="B15" s="202" t="s">
        <v>26</v>
      </c>
      <c r="C15" s="242">
        <f>'SO 15405'!C15</f>
        <v>0</v>
      </c>
      <c r="D15" s="238">
        <f>'SO 15405'!D15</f>
        <v>0</v>
      </c>
      <c r="E15" s="230">
        <f>'SO 15405'!E15</f>
        <v>0</v>
      </c>
      <c r="F15" s="282" t="s">
        <v>32</v>
      </c>
      <c r="G15" s="274"/>
      <c r="H15" s="219"/>
      <c r="I15" s="245">
        <f>Rekapitulácia!F8</f>
        <v>0</v>
      </c>
      <c r="J15" s="191"/>
      <c r="K15" s="257"/>
      <c r="L15" s="257"/>
      <c r="M15" s="257"/>
      <c r="N15" s="257"/>
      <c r="O15" s="257"/>
      <c r="P15" s="153"/>
    </row>
    <row r="16" spans="1:23" ht="18" customHeight="1" x14ac:dyDescent="0.3">
      <c r="A16" s="1"/>
      <c r="B16" s="233" t="s">
        <v>27</v>
      </c>
      <c r="C16" s="249">
        <f>'SO 15405'!C16</f>
        <v>0</v>
      </c>
      <c r="D16" s="250">
        <f>'SO 15405'!D16</f>
        <v>0</v>
      </c>
      <c r="E16" s="235">
        <f>'SO 15405'!E16</f>
        <v>0</v>
      </c>
      <c r="F16" s="283" t="s">
        <v>33</v>
      </c>
      <c r="G16" s="284"/>
      <c r="H16" s="222"/>
      <c r="I16" s="251">
        <f>Rekapitulácia!E8</f>
        <v>0</v>
      </c>
      <c r="J16" s="263"/>
      <c r="K16" s="257"/>
      <c r="L16" s="257"/>
      <c r="M16" s="257"/>
      <c r="N16" s="257"/>
      <c r="O16" s="257"/>
      <c r="P16" s="153"/>
    </row>
    <row r="17" spans="1:23" ht="18" customHeight="1" x14ac:dyDescent="0.3">
      <c r="A17" s="1"/>
      <c r="B17" s="202" t="s">
        <v>28</v>
      </c>
      <c r="C17" s="242">
        <f>'SO 15405'!C17</f>
        <v>0</v>
      </c>
      <c r="D17" s="238">
        <f>'SO 15405'!D17</f>
        <v>0</v>
      </c>
      <c r="E17" s="230">
        <f>'SO 15405'!E17</f>
        <v>0</v>
      </c>
      <c r="F17" s="285" t="s">
        <v>34</v>
      </c>
      <c r="G17" s="286"/>
      <c r="H17" s="220"/>
      <c r="I17" s="245">
        <f>Rekapitulácia!D8</f>
        <v>0</v>
      </c>
      <c r="J17" s="191"/>
      <c r="K17" s="257"/>
      <c r="L17" s="257"/>
      <c r="M17" s="257"/>
      <c r="N17" s="257"/>
      <c r="O17" s="257"/>
      <c r="P17" s="153"/>
    </row>
    <row r="18" spans="1:23" ht="18" customHeight="1" x14ac:dyDescent="0.3">
      <c r="A18" s="1"/>
      <c r="B18" s="227" t="s">
        <v>29</v>
      </c>
      <c r="C18" s="243">
        <f>'SO 15405'!C18</f>
        <v>0</v>
      </c>
      <c r="D18" s="239">
        <f>'SO 15405'!D18</f>
        <v>0</v>
      </c>
      <c r="E18" s="217">
        <f>'SO 15405'!E18</f>
        <v>0</v>
      </c>
      <c r="F18" s="287"/>
      <c r="G18" s="276"/>
      <c r="H18" s="218"/>
      <c r="I18" s="246"/>
      <c r="J18" s="260"/>
      <c r="K18" s="257"/>
      <c r="L18" s="257"/>
      <c r="M18" s="257"/>
      <c r="N18" s="257"/>
      <c r="O18" s="257"/>
      <c r="P18" s="153"/>
    </row>
    <row r="19" spans="1:23" ht="18" customHeight="1" x14ac:dyDescent="0.3">
      <c r="A19" s="1"/>
      <c r="B19" s="227" t="s">
        <v>30</v>
      </c>
      <c r="C19" s="244"/>
      <c r="D19" s="240"/>
      <c r="E19" s="232">
        <f>SUM(E15:E18)</f>
        <v>0</v>
      </c>
      <c r="F19" s="288" t="s">
        <v>30</v>
      </c>
      <c r="G19" s="289"/>
      <c r="H19" s="218"/>
      <c r="I19" s="247">
        <f>SUM(I15:I18)</f>
        <v>0</v>
      </c>
      <c r="J19" s="260"/>
      <c r="K19" s="257"/>
      <c r="L19" s="257"/>
      <c r="M19" s="257"/>
      <c r="N19" s="257"/>
      <c r="O19" s="257"/>
      <c r="P19" s="153"/>
    </row>
    <row r="20" spans="1:23" ht="18" customHeight="1" x14ac:dyDescent="0.3">
      <c r="A20" s="1"/>
      <c r="B20" s="233" t="s">
        <v>40</v>
      </c>
      <c r="C20" s="236"/>
      <c r="D20" s="236"/>
      <c r="E20" s="252"/>
      <c r="F20" s="280" t="s">
        <v>40</v>
      </c>
      <c r="G20" s="284"/>
      <c r="H20" s="222"/>
      <c r="I20" s="248"/>
      <c r="J20" s="263"/>
      <c r="K20" s="257"/>
      <c r="L20" s="257"/>
      <c r="M20" s="257"/>
      <c r="N20" s="257"/>
      <c r="O20" s="257"/>
      <c r="P20" s="153"/>
    </row>
    <row r="21" spans="1:23" ht="18" customHeight="1" x14ac:dyDescent="0.3">
      <c r="A21" s="1"/>
      <c r="B21" s="202" t="s">
        <v>93</v>
      </c>
      <c r="C21" s="220"/>
      <c r="D21" s="220"/>
      <c r="E21" s="230">
        <f>'SO 15405'!E21</f>
        <v>0</v>
      </c>
      <c r="F21" s="275" t="s">
        <v>96</v>
      </c>
      <c r="G21" s="276"/>
      <c r="H21" s="220"/>
      <c r="I21" s="245">
        <f>'SO 15405'!P21</f>
        <v>0</v>
      </c>
      <c r="J21" s="191"/>
      <c r="K21" s="257"/>
      <c r="L21" s="257"/>
      <c r="M21" s="257"/>
      <c r="N21" s="257"/>
      <c r="O21" s="257"/>
      <c r="P21" s="153"/>
    </row>
    <row r="22" spans="1:23" ht="18" customHeight="1" x14ac:dyDescent="0.3">
      <c r="A22" s="1"/>
      <c r="B22" s="227" t="s">
        <v>94</v>
      </c>
      <c r="C22" s="218"/>
      <c r="D22" s="218"/>
      <c r="E22" s="217">
        <f>'SO 15405'!E22</f>
        <v>0</v>
      </c>
      <c r="F22" s="275" t="s">
        <v>97</v>
      </c>
      <c r="G22" s="276"/>
      <c r="H22" s="218"/>
      <c r="I22" s="246">
        <f>'SO 15405'!P22</f>
        <v>0</v>
      </c>
      <c r="J22" s="260"/>
      <c r="K22" s="257"/>
      <c r="L22" s="257"/>
      <c r="M22" s="257"/>
      <c r="N22" s="257"/>
      <c r="O22" s="257"/>
      <c r="P22" s="153"/>
      <c r="V22" s="53"/>
      <c r="W22" s="53"/>
    </row>
    <row r="23" spans="1:23" ht="18" customHeight="1" x14ac:dyDescent="0.3">
      <c r="A23" s="1"/>
      <c r="B23" s="227" t="s">
        <v>95</v>
      </c>
      <c r="C23" s="218"/>
      <c r="D23" s="218"/>
      <c r="E23" s="217">
        <f>'SO 15405'!E23</f>
        <v>0</v>
      </c>
      <c r="F23" s="275" t="s">
        <v>98</v>
      </c>
      <c r="G23" s="276"/>
      <c r="H23" s="218"/>
      <c r="I23" s="246">
        <f>'SO 15405'!P23</f>
        <v>0</v>
      </c>
      <c r="J23" s="260"/>
      <c r="K23" s="257"/>
      <c r="L23" s="257"/>
      <c r="M23" s="257"/>
      <c r="N23" s="257"/>
      <c r="O23" s="257"/>
      <c r="P23" s="153"/>
      <c r="V23" s="53"/>
      <c r="W23" s="53"/>
    </row>
    <row r="24" spans="1:23" ht="18" customHeight="1" x14ac:dyDescent="0.3">
      <c r="A24" s="1"/>
      <c r="B24" s="224"/>
      <c r="C24" s="218"/>
      <c r="D24" s="218"/>
      <c r="E24" s="218"/>
      <c r="F24" s="277"/>
      <c r="G24" s="276"/>
      <c r="H24" s="218"/>
      <c r="I24" s="224"/>
      <c r="J24" s="260"/>
      <c r="K24" s="257"/>
      <c r="L24" s="257"/>
      <c r="M24" s="257"/>
      <c r="N24" s="257"/>
      <c r="O24" s="257"/>
      <c r="P24" s="153"/>
      <c r="V24" s="53"/>
      <c r="W24" s="53"/>
    </row>
    <row r="25" spans="1:23" ht="18" customHeight="1" x14ac:dyDescent="0.3">
      <c r="A25" s="1"/>
      <c r="B25" s="227"/>
      <c r="C25" s="218"/>
      <c r="D25" s="218"/>
      <c r="E25" s="218"/>
      <c r="F25" s="278" t="s">
        <v>30</v>
      </c>
      <c r="G25" s="279"/>
      <c r="H25" s="218"/>
      <c r="I25" s="247">
        <f>SUM(E21:E24)+SUM(I21:I24)</f>
        <v>0</v>
      </c>
      <c r="J25" s="260"/>
      <c r="K25" s="257"/>
      <c r="L25" s="257"/>
      <c r="M25" s="257"/>
      <c r="N25" s="257"/>
      <c r="O25" s="257"/>
      <c r="P25" s="153"/>
    </row>
    <row r="26" spans="1:23" ht="18" customHeight="1" x14ac:dyDescent="0.3">
      <c r="A26" s="1"/>
      <c r="B26" s="201" t="s">
        <v>52</v>
      </c>
      <c r="C26" s="132"/>
      <c r="D26" s="132"/>
      <c r="E26" s="254"/>
      <c r="F26" s="280" t="s">
        <v>35</v>
      </c>
      <c r="G26" s="281"/>
      <c r="H26" s="132"/>
      <c r="I26" s="223"/>
      <c r="J26" s="262"/>
      <c r="K26" s="257"/>
      <c r="L26" s="257"/>
      <c r="M26" s="257"/>
      <c r="N26" s="257"/>
      <c r="O26" s="257"/>
      <c r="P26" s="153"/>
    </row>
    <row r="27" spans="1:23" ht="18" customHeight="1" x14ac:dyDescent="0.3">
      <c r="A27" s="1"/>
      <c r="B27" s="198"/>
      <c r="C27" s="1"/>
      <c r="D27" s="1"/>
      <c r="E27" s="255"/>
      <c r="F27" s="268" t="s">
        <v>36</v>
      </c>
      <c r="G27" s="269"/>
      <c r="H27" s="133"/>
      <c r="I27" s="245">
        <f>E19+I19+I25</f>
        <v>0</v>
      </c>
      <c r="J27" s="191"/>
      <c r="K27" s="257"/>
      <c r="L27" s="257"/>
      <c r="M27" s="257"/>
      <c r="N27" s="257"/>
      <c r="O27" s="257"/>
      <c r="P27" s="153"/>
    </row>
    <row r="28" spans="1:23" ht="18" customHeight="1" x14ac:dyDescent="0.3">
      <c r="A28" s="1"/>
      <c r="B28" s="198"/>
      <c r="C28" s="1"/>
      <c r="D28" s="1"/>
      <c r="E28" s="255"/>
      <c r="F28" s="270" t="s">
        <v>37</v>
      </c>
      <c r="G28" s="271"/>
      <c r="H28" s="235">
        <f>Rekapitulácia!B9</f>
        <v>0</v>
      </c>
      <c r="I28" s="233">
        <f>ROUND(((ROUND(H28,2)*20)/100),2)*1</f>
        <v>0</v>
      </c>
      <c r="J28" s="263"/>
      <c r="K28" s="257"/>
      <c r="L28" s="257"/>
      <c r="M28" s="257"/>
      <c r="N28" s="257"/>
      <c r="O28" s="257"/>
      <c r="P28" s="152"/>
    </row>
    <row r="29" spans="1:23" ht="18" customHeight="1" x14ac:dyDescent="0.3">
      <c r="A29" s="1"/>
      <c r="B29" s="198"/>
      <c r="C29" s="1"/>
      <c r="D29" s="1"/>
      <c r="E29" s="255"/>
      <c r="F29" s="272" t="s">
        <v>38</v>
      </c>
      <c r="G29" s="273"/>
      <c r="H29" s="230">
        <f>Rekapitulácia!B10</f>
        <v>0</v>
      </c>
      <c r="I29" s="202">
        <f>ROUND(((ROUND(H29,2)*0)/100),2)</f>
        <v>0</v>
      </c>
      <c r="J29" s="191"/>
      <c r="K29" s="257"/>
      <c r="L29" s="257"/>
      <c r="M29" s="257"/>
      <c r="N29" s="257"/>
      <c r="O29" s="257"/>
      <c r="P29" s="152"/>
    </row>
    <row r="30" spans="1:23" ht="18" customHeight="1" x14ac:dyDescent="0.3">
      <c r="A30" s="1"/>
      <c r="B30" s="198"/>
      <c r="C30" s="1"/>
      <c r="D30" s="1"/>
      <c r="E30" s="255"/>
      <c r="F30" s="270" t="s">
        <v>39</v>
      </c>
      <c r="G30" s="271"/>
      <c r="H30" s="222"/>
      <c r="I30" s="253">
        <f>SUM(I27:I29)</f>
        <v>0</v>
      </c>
      <c r="J30" s="263"/>
      <c r="K30" s="257"/>
      <c r="L30" s="257"/>
      <c r="M30" s="257"/>
      <c r="N30" s="257"/>
      <c r="O30" s="257"/>
      <c r="P30" s="153"/>
    </row>
    <row r="31" spans="1:23" ht="18" customHeight="1" x14ac:dyDescent="0.3">
      <c r="A31" s="1"/>
      <c r="B31" s="198"/>
      <c r="C31" s="1"/>
      <c r="D31" s="1"/>
      <c r="E31" s="256"/>
      <c r="F31" s="269"/>
      <c r="G31" s="274"/>
      <c r="H31" s="220"/>
      <c r="I31" s="198"/>
      <c r="J31" s="191"/>
      <c r="K31" s="257"/>
      <c r="L31" s="257"/>
      <c r="M31" s="257"/>
      <c r="N31" s="257"/>
      <c r="O31" s="257"/>
      <c r="P31" s="153"/>
    </row>
    <row r="32" spans="1:23" ht="18" customHeight="1" x14ac:dyDescent="0.3">
      <c r="A32" s="1"/>
      <c r="B32" s="201" t="s">
        <v>50</v>
      </c>
      <c r="C32" s="127"/>
      <c r="D32" s="127"/>
      <c r="E32" s="234" t="s">
        <v>51</v>
      </c>
      <c r="F32" s="219"/>
      <c r="G32" s="127"/>
      <c r="H32" s="132"/>
      <c r="I32" s="127"/>
      <c r="J32" s="262"/>
      <c r="K32" s="257"/>
      <c r="L32" s="257"/>
      <c r="M32" s="257"/>
      <c r="N32" s="257"/>
      <c r="O32" s="257"/>
      <c r="P32" s="153"/>
    </row>
    <row r="33" spans="1:23" ht="18" customHeight="1" x14ac:dyDescent="0.3">
      <c r="A33" s="1"/>
      <c r="B33" s="198"/>
      <c r="C33" s="1"/>
      <c r="D33" s="1"/>
      <c r="E33" s="1"/>
      <c r="F33" s="1"/>
      <c r="G33" s="1"/>
      <c r="H33" s="1"/>
      <c r="I33" s="1"/>
      <c r="J33" s="191"/>
      <c r="K33" s="257"/>
      <c r="L33" s="257"/>
      <c r="M33" s="257"/>
      <c r="N33" s="257"/>
      <c r="O33" s="257"/>
      <c r="P33" s="153"/>
    </row>
    <row r="34" spans="1:23" ht="18" customHeight="1" x14ac:dyDescent="0.3">
      <c r="A34" s="1"/>
      <c r="B34" s="198"/>
      <c r="C34" s="1"/>
      <c r="D34" s="1"/>
      <c r="E34" s="1"/>
      <c r="F34" s="1"/>
      <c r="G34" s="1"/>
      <c r="H34" s="1"/>
      <c r="I34" s="1"/>
      <c r="J34" s="191"/>
      <c r="K34" s="257"/>
      <c r="L34" s="257"/>
      <c r="M34" s="257"/>
      <c r="N34" s="257"/>
      <c r="O34" s="257"/>
      <c r="P34" s="153"/>
    </row>
    <row r="35" spans="1:23" ht="18" customHeight="1" x14ac:dyDescent="0.3">
      <c r="A35" s="1"/>
      <c r="B35" s="198"/>
      <c r="C35" s="1"/>
      <c r="D35" s="1"/>
      <c r="E35" s="1"/>
      <c r="F35" s="1"/>
      <c r="G35" s="1"/>
      <c r="H35" s="1"/>
      <c r="I35" s="1"/>
      <c r="J35" s="191"/>
      <c r="K35" s="257"/>
      <c r="L35" s="257"/>
      <c r="M35" s="257"/>
      <c r="N35" s="257"/>
      <c r="O35" s="257"/>
      <c r="P35" s="153"/>
    </row>
    <row r="36" spans="1:23" ht="18" customHeight="1" x14ac:dyDescent="0.3">
      <c r="A36" s="1"/>
      <c r="B36" s="198"/>
      <c r="C36" s="1"/>
      <c r="D36" s="1"/>
      <c r="E36" s="1"/>
      <c r="F36" s="1"/>
      <c r="G36" s="1"/>
      <c r="H36" s="1"/>
      <c r="I36" s="1"/>
      <c r="J36" s="191"/>
      <c r="K36" s="257"/>
      <c r="L36" s="257"/>
      <c r="M36" s="257"/>
      <c r="N36" s="257"/>
      <c r="O36" s="257"/>
      <c r="P36" s="153"/>
    </row>
    <row r="37" spans="1:23" ht="18" customHeight="1" x14ac:dyDescent="0.3">
      <c r="A37" s="1"/>
      <c r="B37" s="198"/>
      <c r="C37" s="1"/>
      <c r="D37" s="1"/>
      <c r="E37" s="1"/>
      <c r="F37" s="1"/>
      <c r="G37" s="1"/>
      <c r="H37" s="1"/>
      <c r="I37" s="1"/>
      <c r="J37" s="191"/>
      <c r="K37" s="257"/>
      <c r="L37" s="257"/>
      <c r="M37" s="257"/>
      <c r="N37" s="257"/>
      <c r="O37" s="257"/>
      <c r="P37" s="153"/>
    </row>
    <row r="38" spans="1:23" ht="18" customHeight="1" x14ac:dyDescent="0.3">
      <c r="A38" s="1"/>
      <c r="B38" s="258"/>
      <c r="C38" s="259"/>
      <c r="D38" s="259"/>
      <c r="E38" s="259"/>
      <c r="F38" s="259"/>
      <c r="G38" s="259"/>
      <c r="H38" s="259"/>
      <c r="I38" s="259"/>
      <c r="J38" s="264"/>
      <c r="K38" s="257"/>
      <c r="L38" s="257"/>
      <c r="M38" s="257"/>
      <c r="N38" s="257"/>
      <c r="O38" s="257"/>
      <c r="P38" s="153"/>
    </row>
    <row r="39" spans="1:23" ht="18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17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8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</sheetData>
  <mergeCells count="23">
    <mergeCell ref="F14:G14"/>
    <mergeCell ref="B2:J2"/>
    <mergeCell ref="B3:J3"/>
    <mergeCell ref="B7:H7"/>
    <mergeCell ref="B9:H9"/>
    <mergeCell ref="B11:H11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7:G27"/>
    <mergeCell ref="F28:G28"/>
    <mergeCell ref="F29:G29"/>
    <mergeCell ref="F30:G30"/>
    <mergeCell ref="F31:G31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25CD0-E2EE-4B88-9C49-2DC033275E11}">
  <dimension ref="A1:AA91"/>
  <sheetViews>
    <sheetView workbookViewId="0">
      <pane ySplit="1" topLeftCell="A71" activePane="bottomLeft" state="frozen"/>
      <selection pane="bottomLeft" activeCell="H87" sqref="H78:H87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66" t="s">
        <v>13</v>
      </c>
      <c r="C1" s="308"/>
      <c r="D1" s="12"/>
      <c r="E1" s="367" t="s">
        <v>0</v>
      </c>
      <c r="F1" s="368"/>
      <c r="G1" s="13"/>
      <c r="H1" s="307" t="s">
        <v>63</v>
      </c>
      <c r="I1" s="308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69" t="s">
        <v>13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1"/>
      <c r="R2" s="371"/>
      <c r="S2" s="371"/>
      <c r="T2" s="371"/>
      <c r="U2" s="371"/>
      <c r="V2" s="372"/>
      <c r="W2" s="53"/>
    </row>
    <row r="3" spans="1:23" ht="18" customHeight="1" x14ac:dyDescent="0.3">
      <c r="A3" s="15"/>
      <c r="B3" s="373" t="s">
        <v>1</v>
      </c>
      <c r="C3" s="374"/>
      <c r="D3" s="374"/>
      <c r="E3" s="374"/>
      <c r="F3" s="374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6"/>
      <c r="W3" s="53"/>
    </row>
    <row r="4" spans="1:23" ht="18" customHeight="1" x14ac:dyDescent="0.3">
      <c r="A4" s="15"/>
      <c r="B4" s="43" t="s">
        <v>14</v>
      </c>
      <c r="C4" s="32"/>
      <c r="D4" s="25"/>
      <c r="E4" s="25"/>
      <c r="F4" s="44" t="s">
        <v>15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16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17</v>
      </c>
      <c r="C6" s="32"/>
      <c r="D6" s="44" t="s">
        <v>18</v>
      </c>
      <c r="E6" s="25"/>
      <c r="F6" s="44" t="s">
        <v>19</v>
      </c>
      <c r="G6" s="44" t="s">
        <v>20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77" t="s">
        <v>21</v>
      </c>
      <c r="C7" s="378"/>
      <c r="D7" s="378"/>
      <c r="E7" s="378"/>
      <c r="F7" s="378"/>
      <c r="G7" s="378"/>
      <c r="H7" s="379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24</v>
      </c>
      <c r="C8" s="46"/>
      <c r="D8" s="28"/>
      <c r="E8" s="28"/>
      <c r="F8" s="50" t="s">
        <v>25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57" t="s">
        <v>22</v>
      </c>
      <c r="C9" s="358"/>
      <c r="D9" s="358"/>
      <c r="E9" s="358"/>
      <c r="F9" s="358"/>
      <c r="G9" s="358"/>
      <c r="H9" s="359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24</v>
      </c>
      <c r="C10" s="32"/>
      <c r="D10" s="25"/>
      <c r="E10" s="25"/>
      <c r="F10" s="44" t="s">
        <v>25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57" t="s">
        <v>23</v>
      </c>
      <c r="C11" s="358"/>
      <c r="D11" s="358"/>
      <c r="E11" s="358"/>
      <c r="F11" s="358"/>
      <c r="G11" s="358"/>
      <c r="H11" s="359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24</v>
      </c>
      <c r="C12" s="32"/>
      <c r="D12" s="25"/>
      <c r="E12" s="25"/>
      <c r="F12" s="44" t="s">
        <v>25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47</v>
      </c>
      <c r="D14" s="61" t="s">
        <v>48</v>
      </c>
      <c r="E14" s="66" t="s">
        <v>49</v>
      </c>
      <c r="F14" s="360" t="s">
        <v>31</v>
      </c>
      <c r="G14" s="361"/>
      <c r="H14" s="352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26</v>
      </c>
      <c r="C15" s="63">
        <f>'SO 15405'!E59</f>
        <v>0</v>
      </c>
      <c r="D15" s="58">
        <f>'SO 15405'!F59</f>
        <v>0</v>
      </c>
      <c r="E15" s="67">
        <f>'SO 15405'!G59</f>
        <v>0</v>
      </c>
      <c r="F15" s="362" t="s">
        <v>32</v>
      </c>
      <c r="G15" s="354"/>
      <c r="H15" s="337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27</v>
      </c>
      <c r="C16" s="92"/>
      <c r="D16" s="93"/>
      <c r="E16" s="94"/>
      <c r="F16" s="363" t="s">
        <v>33</v>
      </c>
      <c r="G16" s="354"/>
      <c r="H16" s="337"/>
      <c r="I16" s="25"/>
      <c r="J16" s="25"/>
      <c r="K16" s="26"/>
      <c r="L16" s="26"/>
      <c r="M16" s="26"/>
      <c r="N16" s="26"/>
      <c r="O16" s="74"/>
      <c r="P16" s="83">
        <f>(SUM(Z76:Z90))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28</v>
      </c>
      <c r="C17" s="63"/>
      <c r="D17" s="58"/>
      <c r="E17" s="67"/>
      <c r="F17" s="364" t="s">
        <v>34</v>
      </c>
      <c r="G17" s="354"/>
      <c r="H17" s="337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29</v>
      </c>
      <c r="C18" s="64"/>
      <c r="D18" s="59"/>
      <c r="E18" s="68"/>
      <c r="F18" s="365"/>
      <c r="G18" s="356"/>
      <c r="H18" s="337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30</v>
      </c>
      <c r="C19" s="65"/>
      <c r="D19" s="60"/>
      <c r="E19" s="69">
        <f>SUM(E15:E18)</f>
        <v>0</v>
      </c>
      <c r="F19" s="349" t="s">
        <v>30</v>
      </c>
      <c r="G19" s="336"/>
      <c r="H19" s="350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40</v>
      </c>
      <c r="C20" s="57"/>
      <c r="D20" s="95"/>
      <c r="E20" s="96"/>
      <c r="F20" s="338" t="s">
        <v>40</v>
      </c>
      <c r="G20" s="351"/>
      <c r="H20" s="352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41</v>
      </c>
      <c r="C21" s="51"/>
      <c r="D21" s="91"/>
      <c r="E21" s="70">
        <f>((E15*U22*0)+(E16*V22*0)+(E17*W22*0))/100</f>
        <v>0</v>
      </c>
      <c r="F21" s="353" t="s">
        <v>44</v>
      </c>
      <c r="G21" s="354"/>
      <c r="H21" s="337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42</v>
      </c>
      <c r="C22" s="34"/>
      <c r="D22" s="72"/>
      <c r="E22" s="71">
        <f>((E15*U23*0)+(E16*V23*0)+(E17*W23*0))/100</f>
        <v>0</v>
      </c>
      <c r="F22" s="353" t="s">
        <v>45</v>
      </c>
      <c r="G22" s="354"/>
      <c r="H22" s="337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43</v>
      </c>
      <c r="C23" s="34"/>
      <c r="D23" s="72"/>
      <c r="E23" s="71">
        <f>((E15*U24*0)+(E16*V24*0)+(E17*W24*0))/100</f>
        <v>0</v>
      </c>
      <c r="F23" s="353" t="s">
        <v>46</v>
      </c>
      <c r="G23" s="354"/>
      <c r="H23" s="337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55"/>
      <c r="G24" s="356"/>
      <c r="H24" s="337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35" t="s">
        <v>30</v>
      </c>
      <c r="G25" s="336"/>
      <c r="H25" s="337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52</v>
      </c>
      <c r="C26" s="98"/>
      <c r="D26" s="100"/>
      <c r="E26" s="106"/>
      <c r="F26" s="338" t="s">
        <v>35</v>
      </c>
      <c r="G26" s="339"/>
      <c r="H26" s="340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41" t="s">
        <v>36</v>
      </c>
      <c r="G27" s="324"/>
      <c r="H27" s="342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43" t="s">
        <v>37</v>
      </c>
      <c r="G28" s="344"/>
      <c r="H28" s="207">
        <f>P27-SUM('SO 15405'!K76:'SO 15405'!K90)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45" t="s">
        <v>38</v>
      </c>
      <c r="G29" s="346"/>
      <c r="H29" s="33">
        <f>SUM('SO 15405'!K76:'SO 15405'!K90)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47" t="s">
        <v>39</v>
      </c>
      <c r="G30" s="348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24"/>
      <c r="G31" s="325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50</v>
      </c>
      <c r="C32" s="102"/>
      <c r="D32" s="19"/>
      <c r="E32" s="111" t="s">
        <v>51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05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05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05"/>
    </row>
    <row r="42" spans="1:23" x14ac:dyDescent="0.3">
      <c r="A42" s="131"/>
      <c r="B42" s="19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05"/>
    </row>
    <row r="43" spans="1:23" x14ac:dyDescent="0.3">
      <c r="A43" s="131"/>
      <c r="B43" s="19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28" t="s">
        <v>0</v>
      </c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30"/>
      <c r="W44" s="53"/>
    </row>
    <row r="45" spans="1:23" x14ac:dyDescent="0.3">
      <c r="A45" s="131"/>
      <c r="B45" s="19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193"/>
      <c r="B46" s="312" t="s">
        <v>21</v>
      </c>
      <c r="C46" s="313"/>
      <c r="D46" s="313"/>
      <c r="E46" s="314"/>
      <c r="F46" s="331" t="s">
        <v>18</v>
      </c>
      <c r="G46" s="313"/>
      <c r="H46" s="314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193"/>
      <c r="B47" s="312" t="s">
        <v>22</v>
      </c>
      <c r="C47" s="313"/>
      <c r="D47" s="313"/>
      <c r="E47" s="314"/>
      <c r="F47" s="331" t="s">
        <v>16</v>
      </c>
      <c r="G47" s="313"/>
      <c r="H47" s="314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193"/>
      <c r="B48" s="312" t="s">
        <v>23</v>
      </c>
      <c r="C48" s="313"/>
      <c r="D48" s="313"/>
      <c r="E48" s="314"/>
      <c r="F48" s="331" t="s">
        <v>56</v>
      </c>
      <c r="G48" s="313"/>
      <c r="H48" s="314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193"/>
      <c r="B49" s="332" t="s">
        <v>1</v>
      </c>
      <c r="C49" s="333"/>
      <c r="D49" s="333"/>
      <c r="E49" s="333"/>
      <c r="F49" s="333"/>
      <c r="G49" s="333"/>
      <c r="H49" s="333"/>
      <c r="I49" s="334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197" t="s">
        <v>14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197" t="s">
        <v>57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26" t="s">
        <v>53</v>
      </c>
      <c r="C54" s="327"/>
      <c r="D54" s="129"/>
      <c r="E54" s="129" t="s">
        <v>47</v>
      </c>
      <c r="F54" s="129" t="s">
        <v>48</v>
      </c>
      <c r="G54" s="129" t="s">
        <v>30</v>
      </c>
      <c r="H54" s="129" t="s">
        <v>54</v>
      </c>
      <c r="I54" s="129" t="s">
        <v>55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18" t="s">
        <v>58</v>
      </c>
      <c r="C55" s="304"/>
      <c r="D55" s="304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06"/>
      <c r="X55" s="139"/>
      <c r="Y55" s="139"/>
      <c r="Z55" s="139"/>
    </row>
    <row r="56" spans="1:26" x14ac:dyDescent="0.3">
      <c r="A56" s="10"/>
      <c r="B56" s="319" t="s">
        <v>59</v>
      </c>
      <c r="C56" s="320"/>
      <c r="D56" s="320"/>
      <c r="E56" s="140">
        <f>'SO 15405'!L80</f>
        <v>0</v>
      </c>
      <c r="F56" s="140">
        <f>'SO 15405'!M80</f>
        <v>0</v>
      </c>
      <c r="G56" s="140">
        <f>'SO 15405'!I80</f>
        <v>0</v>
      </c>
      <c r="H56" s="141">
        <f>'SO 15405'!S80</f>
        <v>0</v>
      </c>
      <c r="I56" s="141">
        <f>'SO 15405'!V80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06"/>
      <c r="X56" s="139"/>
      <c r="Y56" s="139"/>
      <c r="Z56" s="139"/>
    </row>
    <row r="57" spans="1:26" x14ac:dyDescent="0.3">
      <c r="A57" s="10"/>
      <c r="B57" s="319" t="s">
        <v>60</v>
      </c>
      <c r="C57" s="320"/>
      <c r="D57" s="320"/>
      <c r="E57" s="140">
        <f>'SO 15405'!L84</f>
        <v>0</v>
      </c>
      <c r="F57" s="140">
        <f>'SO 15405'!M84</f>
        <v>0</v>
      </c>
      <c r="G57" s="140">
        <f>'SO 15405'!I84</f>
        <v>0</v>
      </c>
      <c r="H57" s="141">
        <f>'SO 15405'!S84</f>
        <v>0</v>
      </c>
      <c r="I57" s="141">
        <f>'SO 15405'!V84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06"/>
      <c r="X57" s="139"/>
      <c r="Y57" s="139"/>
      <c r="Z57" s="139"/>
    </row>
    <row r="58" spans="1:26" x14ac:dyDescent="0.3">
      <c r="A58" s="10"/>
      <c r="B58" s="319" t="s">
        <v>61</v>
      </c>
      <c r="C58" s="320"/>
      <c r="D58" s="320"/>
      <c r="E58" s="140">
        <f>'SO 15405'!L88</f>
        <v>0</v>
      </c>
      <c r="F58" s="140">
        <f>'SO 15405'!M88</f>
        <v>0</v>
      </c>
      <c r="G58" s="140">
        <f>'SO 15405'!I88</f>
        <v>0</v>
      </c>
      <c r="H58" s="141">
        <f>'SO 15405'!S88</f>
        <v>0</v>
      </c>
      <c r="I58" s="141">
        <f>'SO 15405'!V88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06"/>
      <c r="X58" s="139"/>
      <c r="Y58" s="139"/>
      <c r="Z58" s="139"/>
    </row>
    <row r="59" spans="1:26" x14ac:dyDescent="0.3">
      <c r="A59" s="10"/>
      <c r="B59" s="321" t="s">
        <v>58</v>
      </c>
      <c r="C59" s="303"/>
      <c r="D59" s="303"/>
      <c r="E59" s="142">
        <f>'SO 15405'!L90</f>
        <v>0</v>
      </c>
      <c r="F59" s="142">
        <f>'SO 15405'!M90</f>
        <v>0</v>
      </c>
      <c r="G59" s="142">
        <f>'SO 15405'!I90</f>
        <v>0</v>
      </c>
      <c r="H59" s="143">
        <f>'SO 15405'!S90</f>
        <v>0</v>
      </c>
      <c r="I59" s="143">
        <f>'SO 15405'!V90</f>
        <v>0</v>
      </c>
      <c r="J59" s="143"/>
      <c r="K59" s="143"/>
      <c r="L59" s="143"/>
      <c r="M59" s="143"/>
      <c r="N59" s="143"/>
      <c r="O59" s="143"/>
      <c r="P59" s="143"/>
      <c r="Q59" s="139"/>
      <c r="R59" s="139"/>
      <c r="S59" s="139"/>
      <c r="T59" s="139"/>
      <c r="U59" s="139"/>
      <c r="V59" s="152"/>
      <c r="W59" s="206"/>
      <c r="X59" s="139"/>
      <c r="Y59" s="139"/>
      <c r="Z59" s="139"/>
    </row>
    <row r="60" spans="1:26" x14ac:dyDescent="0.3">
      <c r="A60" s="1"/>
      <c r="B60" s="198"/>
      <c r="C60" s="1"/>
      <c r="D60" s="1"/>
      <c r="E60" s="133"/>
      <c r="F60" s="133"/>
      <c r="G60" s="133"/>
      <c r="H60" s="134"/>
      <c r="I60" s="134"/>
      <c r="J60" s="134"/>
      <c r="K60" s="134"/>
      <c r="L60" s="134"/>
      <c r="M60" s="134"/>
      <c r="N60" s="134"/>
      <c r="O60" s="134"/>
      <c r="P60" s="134"/>
      <c r="V60" s="153"/>
      <c r="W60" s="53"/>
    </row>
    <row r="61" spans="1:26" x14ac:dyDescent="0.3">
      <c r="A61" s="144"/>
      <c r="B61" s="322" t="s">
        <v>62</v>
      </c>
      <c r="C61" s="323"/>
      <c r="D61" s="323"/>
      <c r="E61" s="146">
        <f>'SO 15405'!L91</f>
        <v>0</v>
      </c>
      <c r="F61" s="146">
        <f>'SO 15405'!M91</f>
        <v>0</v>
      </c>
      <c r="G61" s="146">
        <f>'SO 15405'!I91</f>
        <v>0</v>
      </c>
      <c r="H61" s="147">
        <f>'SO 15405'!S91</f>
        <v>0</v>
      </c>
      <c r="I61" s="147">
        <f>'SO 15405'!V91</f>
        <v>0</v>
      </c>
      <c r="J61" s="148"/>
      <c r="K61" s="148"/>
      <c r="L61" s="148"/>
      <c r="M61" s="148"/>
      <c r="N61" s="148"/>
      <c r="O61" s="148"/>
      <c r="P61" s="148"/>
      <c r="Q61" s="149"/>
      <c r="R61" s="149"/>
      <c r="S61" s="149"/>
      <c r="T61" s="149"/>
      <c r="U61" s="149"/>
      <c r="V61" s="154"/>
      <c r="W61" s="206"/>
      <c r="X61" s="145"/>
      <c r="Y61" s="145"/>
      <c r="Z61" s="145"/>
    </row>
    <row r="62" spans="1:26" x14ac:dyDescent="0.3">
      <c r="A62" s="15"/>
      <c r="B62" s="42"/>
      <c r="C62" s="3"/>
      <c r="D62" s="3"/>
      <c r="E62" s="14"/>
      <c r="F62" s="14"/>
      <c r="G62" s="14"/>
      <c r="H62" s="155"/>
      <c r="I62" s="155"/>
      <c r="J62" s="155"/>
      <c r="K62" s="155"/>
      <c r="L62" s="155"/>
      <c r="M62" s="155"/>
      <c r="N62" s="155"/>
      <c r="O62" s="155"/>
      <c r="P62" s="155"/>
      <c r="Q62" s="11"/>
      <c r="R62" s="11"/>
      <c r="S62" s="11"/>
      <c r="T62" s="11"/>
      <c r="U62" s="11"/>
      <c r="V62" s="11"/>
      <c r="W62" s="53"/>
    </row>
    <row r="63" spans="1:26" x14ac:dyDescent="0.3">
      <c r="A63" s="15"/>
      <c r="B63" s="42"/>
      <c r="C63" s="3"/>
      <c r="D63" s="3"/>
      <c r="E63" s="14"/>
      <c r="F63" s="14"/>
      <c r="G63" s="14"/>
      <c r="H63" s="155"/>
      <c r="I63" s="155"/>
      <c r="J63" s="155"/>
      <c r="K63" s="155"/>
      <c r="L63" s="155"/>
      <c r="M63" s="155"/>
      <c r="N63" s="155"/>
      <c r="O63" s="155"/>
      <c r="P63" s="155"/>
      <c r="Q63" s="11"/>
      <c r="R63" s="11"/>
      <c r="S63" s="11"/>
      <c r="T63" s="11"/>
      <c r="U63" s="11"/>
      <c r="V63" s="11"/>
      <c r="W63" s="53"/>
    </row>
    <row r="64" spans="1:26" x14ac:dyDescent="0.3">
      <c r="A64" s="15"/>
      <c r="B64" s="38"/>
      <c r="C64" s="8"/>
      <c r="D64" s="8"/>
      <c r="E64" s="27"/>
      <c r="F64" s="27"/>
      <c r="G64" s="27"/>
      <c r="H64" s="156"/>
      <c r="I64" s="156"/>
      <c r="J64" s="156"/>
      <c r="K64" s="156"/>
      <c r="L64" s="156"/>
      <c r="M64" s="156"/>
      <c r="N64" s="156"/>
      <c r="O64" s="156"/>
      <c r="P64" s="156"/>
      <c r="Q64" s="16"/>
      <c r="R64" s="16"/>
      <c r="S64" s="16"/>
      <c r="T64" s="16"/>
      <c r="U64" s="16"/>
      <c r="V64" s="16"/>
      <c r="W64" s="53"/>
    </row>
    <row r="65" spans="1:26" ht="34.950000000000003" customHeight="1" x14ac:dyDescent="0.3">
      <c r="A65" s="1"/>
      <c r="B65" s="305" t="s">
        <v>63</v>
      </c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53"/>
    </row>
    <row r="66" spans="1:26" x14ac:dyDescent="0.3">
      <c r="A66" s="15"/>
      <c r="B66" s="97"/>
      <c r="C66" s="19"/>
      <c r="D66" s="19"/>
      <c r="E66" s="99"/>
      <c r="F66" s="99"/>
      <c r="G66" s="99"/>
      <c r="H66" s="170"/>
      <c r="I66" s="170"/>
      <c r="J66" s="170"/>
      <c r="K66" s="170"/>
      <c r="L66" s="170"/>
      <c r="M66" s="170"/>
      <c r="N66" s="170"/>
      <c r="O66" s="170"/>
      <c r="P66" s="170"/>
      <c r="Q66" s="20"/>
      <c r="R66" s="20"/>
      <c r="S66" s="20"/>
      <c r="T66" s="20"/>
      <c r="U66" s="20"/>
      <c r="V66" s="20"/>
      <c r="W66" s="53"/>
    </row>
    <row r="67" spans="1:26" ht="19.95" customHeight="1" x14ac:dyDescent="0.3">
      <c r="A67" s="193"/>
      <c r="B67" s="309" t="s">
        <v>21</v>
      </c>
      <c r="C67" s="310"/>
      <c r="D67" s="310"/>
      <c r="E67" s="311"/>
      <c r="F67" s="168"/>
      <c r="G67" s="168"/>
      <c r="H67" s="169" t="s">
        <v>74</v>
      </c>
      <c r="I67" s="315" t="s">
        <v>75</v>
      </c>
      <c r="J67" s="316"/>
      <c r="K67" s="316"/>
      <c r="L67" s="316"/>
      <c r="M67" s="316"/>
      <c r="N67" s="316"/>
      <c r="O67" s="316"/>
      <c r="P67" s="317"/>
      <c r="Q67" s="18"/>
      <c r="R67" s="18"/>
      <c r="S67" s="18"/>
      <c r="T67" s="18"/>
      <c r="U67" s="18"/>
      <c r="V67" s="18"/>
      <c r="W67" s="53"/>
    </row>
    <row r="68" spans="1:26" ht="19.95" customHeight="1" x14ac:dyDescent="0.3">
      <c r="A68" s="193"/>
      <c r="B68" s="312" t="s">
        <v>22</v>
      </c>
      <c r="C68" s="313"/>
      <c r="D68" s="313"/>
      <c r="E68" s="314"/>
      <c r="F68" s="164"/>
      <c r="G68" s="164"/>
      <c r="H68" s="165" t="s">
        <v>16</v>
      </c>
      <c r="I68" s="165"/>
      <c r="J68" s="155"/>
      <c r="K68" s="155"/>
      <c r="L68" s="155"/>
      <c r="M68" s="155"/>
      <c r="N68" s="155"/>
      <c r="O68" s="155"/>
      <c r="P68" s="155"/>
      <c r="Q68" s="11"/>
      <c r="R68" s="11"/>
      <c r="S68" s="11"/>
      <c r="T68" s="11"/>
      <c r="U68" s="11"/>
      <c r="V68" s="11"/>
      <c r="W68" s="53"/>
    </row>
    <row r="69" spans="1:26" ht="19.95" customHeight="1" x14ac:dyDescent="0.3">
      <c r="A69" s="193"/>
      <c r="B69" s="312" t="s">
        <v>23</v>
      </c>
      <c r="C69" s="313"/>
      <c r="D69" s="313"/>
      <c r="E69" s="314"/>
      <c r="F69" s="164"/>
      <c r="G69" s="164"/>
      <c r="H69" s="165" t="s">
        <v>76</v>
      </c>
      <c r="I69" s="165" t="s">
        <v>20</v>
      </c>
      <c r="J69" s="155"/>
      <c r="K69" s="155"/>
      <c r="L69" s="155"/>
      <c r="M69" s="155"/>
      <c r="N69" s="155"/>
      <c r="O69" s="155"/>
      <c r="P69" s="155"/>
      <c r="Q69" s="11"/>
      <c r="R69" s="11"/>
      <c r="S69" s="11"/>
      <c r="T69" s="11"/>
      <c r="U69" s="11"/>
      <c r="V69" s="11"/>
      <c r="W69" s="53"/>
    </row>
    <row r="70" spans="1:26" ht="19.95" customHeight="1" x14ac:dyDescent="0.3">
      <c r="A70" s="15"/>
      <c r="B70" s="197" t="s">
        <v>77</v>
      </c>
      <c r="C70" s="3"/>
      <c r="D70" s="3"/>
      <c r="E70" s="14"/>
      <c r="F70" s="14"/>
      <c r="G70" s="14"/>
      <c r="H70" s="155"/>
      <c r="I70" s="155"/>
      <c r="J70" s="155"/>
      <c r="K70" s="155"/>
      <c r="L70" s="155"/>
      <c r="M70" s="155"/>
      <c r="N70" s="155"/>
      <c r="O70" s="155"/>
      <c r="P70" s="155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15"/>
      <c r="B71" s="197" t="s">
        <v>14</v>
      </c>
      <c r="C71" s="3"/>
      <c r="D71" s="3"/>
      <c r="E71" s="14"/>
      <c r="F71" s="14"/>
      <c r="G71" s="14"/>
      <c r="H71" s="155"/>
      <c r="I71" s="15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42"/>
      <c r="C72" s="3"/>
      <c r="D72" s="3"/>
      <c r="E72" s="14"/>
      <c r="F72" s="14"/>
      <c r="G72" s="14"/>
      <c r="H72" s="155"/>
      <c r="I72" s="155"/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42"/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199" t="s">
        <v>57</v>
      </c>
      <c r="C74" s="166"/>
      <c r="D74" s="166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x14ac:dyDescent="0.3">
      <c r="A75" s="2"/>
      <c r="B75" s="200" t="s">
        <v>64</v>
      </c>
      <c r="C75" s="129" t="s">
        <v>65</v>
      </c>
      <c r="D75" s="129" t="s">
        <v>66</v>
      </c>
      <c r="E75" s="157"/>
      <c r="F75" s="157" t="s">
        <v>67</v>
      </c>
      <c r="G75" s="157" t="s">
        <v>68</v>
      </c>
      <c r="H75" s="158" t="s">
        <v>69</v>
      </c>
      <c r="I75" s="158" t="s">
        <v>70</v>
      </c>
      <c r="J75" s="158"/>
      <c r="K75" s="158"/>
      <c r="L75" s="158"/>
      <c r="M75" s="158"/>
      <c r="N75" s="158"/>
      <c r="O75" s="158"/>
      <c r="P75" s="158" t="s">
        <v>71</v>
      </c>
      <c r="Q75" s="159"/>
      <c r="R75" s="159"/>
      <c r="S75" s="129" t="s">
        <v>72</v>
      </c>
      <c r="T75" s="160"/>
      <c r="U75" s="160"/>
      <c r="V75" s="129" t="s">
        <v>73</v>
      </c>
      <c r="W75" s="53"/>
    </row>
    <row r="76" spans="1:26" x14ac:dyDescent="0.3">
      <c r="A76" s="10"/>
      <c r="B76" s="201"/>
      <c r="C76" s="171"/>
      <c r="D76" s="304" t="s">
        <v>58</v>
      </c>
      <c r="E76" s="304"/>
      <c r="F76" s="136"/>
      <c r="G76" s="172"/>
      <c r="H76" s="136"/>
      <c r="I76" s="136"/>
      <c r="J76" s="137"/>
      <c r="K76" s="137"/>
      <c r="L76" s="137"/>
      <c r="M76" s="137"/>
      <c r="N76" s="137"/>
      <c r="O76" s="137"/>
      <c r="P76" s="137"/>
      <c r="Q76" s="135"/>
      <c r="R76" s="135"/>
      <c r="S76" s="135"/>
      <c r="T76" s="135"/>
      <c r="U76" s="135"/>
      <c r="V76" s="187"/>
      <c r="W76" s="206"/>
      <c r="X76" s="139"/>
      <c r="Y76" s="139"/>
      <c r="Z76" s="139"/>
    </row>
    <row r="77" spans="1:26" x14ac:dyDescent="0.3">
      <c r="A77" s="10"/>
      <c r="B77" s="202"/>
      <c r="C77" s="174">
        <v>5</v>
      </c>
      <c r="D77" s="302" t="s">
        <v>59</v>
      </c>
      <c r="E77" s="302"/>
      <c r="F77" s="140"/>
      <c r="G77" s="173"/>
      <c r="H77" s="140"/>
      <c r="I77" s="140"/>
      <c r="J77" s="141"/>
      <c r="K77" s="141"/>
      <c r="L77" s="141"/>
      <c r="M77" s="141"/>
      <c r="N77" s="141"/>
      <c r="O77" s="141"/>
      <c r="P77" s="141"/>
      <c r="Q77" s="10"/>
      <c r="R77" s="10"/>
      <c r="S77" s="10"/>
      <c r="T77" s="10"/>
      <c r="U77" s="10"/>
      <c r="V77" s="188"/>
      <c r="W77" s="206"/>
      <c r="X77" s="139"/>
      <c r="Y77" s="139"/>
      <c r="Z77" s="139"/>
    </row>
    <row r="78" spans="1:26" ht="25.05" customHeight="1" x14ac:dyDescent="0.3">
      <c r="A78" s="180"/>
      <c r="B78" s="203">
        <v>1</v>
      </c>
      <c r="C78" s="181" t="s">
        <v>78</v>
      </c>
      <c r="D78" s="301" t="s">
        <v>79</v>
      </c>
      <c r="E78" s="301"/>
      <c r="F78" s="175" t="s">
        <v>80</v>
      </c>
      <c r="G78" s="176">
        <v>800</v>
      </c>
      <c r="H78" s="175"/>
      <c r="I78" s="175">
        <f>ROUND(G78*(H78),2)</f>
        <v>0</v>
      </c>
      <c r="J78" s="177">
        <f>ROUND(G78*(N78),2)</f>
        <v>14136</v>
      </c>
      <c r="K78" s="178">
        <f>ROUND(G78*(O78),2)</f>
        <v>0</v>
      </c>
      <c r="L78" s="178"/>
      <c r="M78" s="178">
        <f>ROUND(G78*(H78),2)</f>
        <v>0</v>
      </c>
      <c r="N78" s="178">
        <v>17.670000000000002</v>
      </c>
      <c r="O78" s="178"/>
      <c r="P78" s="182"/>
      <c r="Q78" s="182"/>
      <c r="R78" s="182"/>
      <c r="S78" s="179">
        <f>ROUND(G78*(P78),3)</f>
        <v>0</v>
      </c>
      <c r="T78" s="179"/>
      <c r="U78" s="179"/>
      <c r="V78" s="189"/>
      <c r="W78" s="53"/>
      <c r="Z78">
        <v>0</v>
      </c>
    </row>
    <row r="79" spans="1:26" ht="25.05" customHeight="1" x14ac:dyDescent="0.3">
      <c r="A79" s="180"/>
      <c r="B79" s="203">
        <v>2</v>
      </c>
      <c r="C79" s="181" t="s">
        <v>81</v>
      </c>
      <c r="D79" s="301" t="s">
        <v>82</v>
      </c>
      <c r="E79" s="301"/>
      <c r="F79" s="175" t="s">
        <v>80</v>
      </c>
      <c r="G79" s="176">
        <v>800</v>
      </c>
      <c r="H79" s="175"/>
      <c r="I79" s="175">
        <f>ROUND(G79*(H79),2)</f>
        <v>0</v>
      </c>
      <c r="J79" s="177">
        <f>ROUND(G79*(N79),2)</f>
        <v>8224</v>
      </c>
      <c r="K79" s="178">
        <f>ROUND(G79*(O79),2)</f>
        <v>0</v>
      </c>
      <c r="L79" s="178"/>
      <c r="M79" s="178">
        <f>ROUND(G79*(H79),2)</f>
        <v>0</v>
      </c>
      <c r="N79" s="178">
        <v>10.28</v>
      </c>
      <c r="O79" s="178"/>
      <c r="P79" s="182"/>
      <c r="Q79" s="182"/>
      <c r="R79" s="182"/>
      <c r="S79" s="179">
        <f>ROUND(G79*(P79),3)</f>
        <v>0</v>
      </c>
      <c r="T79" s="179"/>
      <c r="U79" s="179"/>
      <c r="V79" s="189"/>
      <c r="W79" s="53"/>
      <c r="Z79">
        <v>0</v>
      </c>
    </row>
    <row r="80" spans="1:26" x14ac:dyDescent="0.3">
      <c r="A80" s="10"/>
      <c r="B80" s="202"/>
      <c r="C80" s="174">
        <v>5</v>
      </c>
      <c r="D80" s="302" t="s">
        <v>59</v>
      </c>
      <c r="E80" s="302"/>
      <c r="F80" s="140"/>
      <c r="G80" s="173"/>
      <c r="H80" s="140"/>
      <c r="I80" s="142">
        <f>ROUND((SUM(I77:I79))/1,2)</f>
        <v>0</v>
      </c>
      <c r="J80" s="141"/>
      <c r="K80" s="141"/>
      <c r="L80" s="141">
        <f>ROUND((SUM(L77:L79))/1,2)</f>
        <v>0</v>
      </c>
      <c r="M80" s="141">
        <f>ROUND((SUM(M77:M79))/1,2)</f>
        <v>0</v>
      </c>
      <c r="N80" s="141"/>
      <c r="O80" s="141"/>
      <c r="P80" s="141"/>
      <c r="Q80" s="10"/>
      <c r="R80" s="10"/>
      <c r="S80" s="10">
        <f>ROUND((SUM(S77:S79))/1,2)</f>
        <v>0</v>
      </c>
      <c r="T80" s="10"/>
      <c r="U80" s="10"/>
      <c r="V80" s="190">
        <f>ROUND((SUM(V77:V79))/1,2)</f>
        <v>0</v>
      </c>
      <c r="W80" s="206"/>
      <c r="X80" s="139"/>
      <c r="Y80" s="139"/>
      <c r="Z80" s="139"/>
    </row>
    <row r="81" spans="1:26" x14ac:dyDescent="0.3">
      <c r="A81" s="1"/>
      <c r="B81" s="198"/>
      <c r="C81" s="1"/>
      <c r="D81" s="1"/>
      <c r="E81" s="133"/>
      <c r="F81" s="133"/>
      <c r="G81" s="167"/>
      <c r="H81" s="133"/>
      <c r="I81" s="133"/>
      <c r="J81" s="134"/>
      <c r="K81" s="134"/>
      <c r="L81" s="134"/>
      <c r="M81" s="134"/>
      <c r="N81" s="134"/>
      <c r="O81" s="134"/>
      <c r="P81" s="134"/>
      <c r="Q81" s="1"/>
      <c r="R81" s="1"/>
      <c r="S81" s="1"/>
      <c r="T81" s="1"/>
      <c r="U81" s="1"/>
      <c r="V81" s="191"/>
      <c r="W81" s="53"/>
    </row>
    <row r="82" spans="1:26" x14ac:dyDescent="0.3">
      <c r="A82" s="10"/>
      <c r="B82" s="202"/>
      <c r="C82" s="174">
        <v>9</v>
      </c>
      <c r="D82" s="302" t="s">
        <v>60</v>
      </c>
      <c r="E82" s="302"/>
      <c r="F82" s="140"/>
      <c r="G82" s="173"/>
      <c r="H82" s="140"/>
      <c r="I82" s="140"/>
      <c r="J82" s="141"/>
      <c r="K82" s="141"/>
      <c r="L82" s="141"/>
      <c r="M82" s="141"/>
      <c r="N82" s="141"/>
      <c r="O82" s="141"/>
      <c r="P82" s="141"/>
      <c r="Q82" s="10"/>
      <c r="R82" s="10"/>
      <c r="S82" s="10"/>
      <c r="T82" s="10"/>
      <c r="U82" s="10"/>
      <c r="V82" s="188"/>
      <c r="W82" s="206"/>
      <c r="X82" s="139"/>
      <c r="Y82" s="139"/>
      <c r="Z82" s="139"/>
    </row>
    <row r="83" spans="1:26" ht="34.950000000000003" customHeight="1" x14ac:dyDescent="0.3">
      <c r="A83" s="180"/>
      <c r="B83" s="203">
        <v>3</v>
      </c>
      <c r="C83" s="181" t="s">
        <v>83</v>
      </c>
      <c r="D83" s="301" t="s">
        <v>84</v>
      </c>
      <c r="E83" s="301"/>
      <c r="F83" s="175" t="s">
        <v>80</v>
      </c>
      <c r="G83" s="176">
        <v>800</v>
      </c>
      <c r="H83" s="175"/>
      <c r="I83" s="175">
        <f>ROUND(G83*(H83),2)</f>
        <v>0</v>
      </c>
      <c r="J83" s="177">
        <f>ROUND(G83*(N83),2)</f>
        <v>736</v>
      </c>
      <c r="K83" s="178">
        <f>ROUND(G83*(O83),2)</f>
        <v>0</v>
      </c>
      <c r="L83" s="178"/>
      <c r="M83" s="178">
        <f>ROUND(G83*(H83),2)</f>
        <v>0</v>
      </c>
      <c r="N83" s="178">
        <v>0.92</v>
      </c>
      <c r="O83" s="178"/>
      <c r="P83" s="182"/>
      <c r="Q83" s="182"/>
      <c r="R83" s="182"/>
      <c r="S83" s="179">
        <f>ROUND(G83*(P83),3)</f>
        <v>0</v>
      </c>
      <c r="T83" s="179"/>
      <c r="U83" s="179"/>
      <c r="V83" s="189"/>
      <c r="W83" s="53"/>
      <c r="Z83">
        <v>0</v>
      </c>
    </row>
    <row r="84" spans="1:26" x14ac:dyDescent="0.3">
      <c r="A84" s="10"/>
      <c r="B84" s="202"/>
      <c r="C84" s="174">
        <v>9</v>
      </c>
      <c r="D84" s="302" t="s">
        <v>60</v>
      </c>
      <c r="E84" s="302"/>
      <c r="F84" s="140"/>
      <c r="G84" s="173"/>
      <c r="H84" s="140"/>
      <c r="I84" s="142">
        <f>ROUND((SUM(I82:I83))/1,2)</f>
        <v>0</v>
      </c>
      <c r="J84" s="141"/>
      <c r="K84" s="141"/>
      <c r="L84" s="141">
        <f>ROUND((SUM(L82:L83))/1,2)</f>
        <v>0</v>
      </c>
      <c r="M84" s="141">
        <f>ROUND((SUM(M82:M83))/1,2)</f>
        <v>0</v>
      </c>
      <c r="N84" s="141"/>
      <c r="O84" s="141"/>
      <c r="P84" s="141"/>
      <c r="Q84" s="10"/>
      <c r="R84" s="10"/>
      <c r="S84" s="10">
        <f>ROUND((SUM(S82:S83))/1,2)</f>
        <v>0</v>
      </c>
      <c r="T84" s="10"/>
      <c r="U84" s="10"/>
      <c r="V84" s="190">
        <f>ROUND((SUM(V82:V83))/1,2)</f>
        <v>0</v>
      </c>
      <c r="W84" s="206"/>
      <c r="X84" s="139"/>
      <c r="Y84" s="139"/>
      <c r="Z84" s="139"/>
    </row>
    <row r="85" spans="1:26" x14ac:dyDescent="0.3">
      <c r="A85" s="1"/>
      <c r="B85" s="198"/>
      <c r="C85" s="1"/>
      <c r="D85" s="1"/>
      <c r="E85" s="133"/>
      <c r="F85" s="133"/>
      <c r="G85" s="167"/>
      <c r="H85" s="133"/>
      <c r="I85" s="133"/>
      <c r="J85" s="134"/>
      <c r="K85" s="134"/>
      <c r="L85" s="134"/>
      <c r="M85" s="134"/>
      <c r="N85" s="134"/>
      <c r="O85" s="134"/>
      <c r="P85" s="134"/>
      <c r="Q85" s="1"/>
      <c r="R85" s="1"/>
      <c r="S85" s="1"/>
      <c r="T85" s="1"/>
      <c r="U85" s="1"/>
      <c r="V85" s="191"/>
      <c r="W85" s="53"/>
    </row>
    <row r="86" spans="1:26" x14ac:dyDescent="0.3">
      <c r="A86" s="10"/>
      <c r="B86" s="202"/>
      <c r="C86" s="174">
        <v>99</v>
      </c>
      <c r="D86" s="302" t="s">
        <v>61</v>
      </c>
      <c r="E86" s="302"/>
      <c r="F86" s="140"/>
      <c r="G86" s="173"/>
      <c r="H86" s="140"/>
      <c r="I86" s="140"/>
      <c r="J86" s="141"/>
      <c r="K86" s="141"/>
      <c r="L86" s="141"/>
      <c r="M86" s="141"/>
      <c r="N86" s="141"/>
      <c r="O86" s="141"/>
      <c r="P86" s="141"/>
      <c r="Q86" s="10"/>
      <c r="R86" s="10"/>
      <c r="S86" s="10"/>
      <c r="T86" s="10"/>
      <c r="U86" s="10"/>
      <c r="V86" s="188"/>
      <c r="W86" s="206"/>
      <c r="X86" s="139"/>
      <c r="Y86" s="139"/>
      <c r="Z86" s="139"/>
    </row>
    <row r="87" spans="1:26" ht="25.05" customHeight="1" x14ac:dyDescent="0.3">
      <c r="A87" s="180"/>
      <c r="B87" s="203">
        <v>4</v>
      </c>
      <c r="C87" s="181" t="s">
        <v>85</v>
      </c>
      <c r="D87" s="301" t="s">
        <v>86</v>
      </c>
      <c r="E87" s="301"/>
      <c r="F87" s="175" t="s">
        <v>87</v>
      </c>
      <c r="G87" s="176">
        <v>180</v>
      </c>
      <c r="H87" s="175"/>
      <c r="I87" s="175">
        <f>ROUND(G87*(H87),2)</f>
        <v>0</v>
      </c>
      <c r="J87" s="177">
        <f>ROUND(G87*(N87),2)</f>
        <v>433.8</v>
      </c>
      <c r="K87" s="178">
        <f>ROUND(G87*(O87),2)</f>
        <v>0</v>
      </c>
      <c r="L87" s="178"/>
      <c r="M87" s="178">
        <f>ROUND(G87*(H87),2)</f>
        <v>0</v>
      </c>
      <c r="N87" s="178">
        <v>2.41</v>
      </c>
      <c r="O87" s="178"/>
      <c r="P87" s="182"/>
      <c r="Q87" s="182"/>
      <c r="R87" s="182"/>
      <c r="S87" s="179">
        <f>ROUND(G87*(P87),3)</f>
        <v>0</v>
      </c>
      <c r="T87" s="179"/>
      <c r="U87" s="179"/>
      <c r="V87" s="189"/>
      <c r="W87" s="53"/>
      <c r="Z87">
        <v>0</v>
      </c>
    </row>
    <row r="88" spans="1:26" x14ac:dyDescent="0.3">
      <c r="A88" s="10"/>
      <c r="B88" s="202"/>
      <c r="C88" s="174">
        <v>99</v>
      </c>
      <c r="D88" s="302" t="s">
        <v>61</v>
      </c>
      <c r="E88" s="302"/>
      <c r="F88" s="140"/>
      <c r="G88" s="173"/>
      <c r="H88" s="140"/>
      <c r="I88" s="142">
        <f>ROUND((SUM(I86:I87))/1,2)</f>
        <v>0</v>
      </c>
      <c r="J88" s="141"/>
      <c r="K88" s="141"/>
      <c r="L88" s="141">
        <f>ROUND((SUM(L86:L87))/1,2)</f>
        <v>0</v>
      </c>
      <c r="M88" s="141">
        <f>ROUND((SUM(M86:M87))/1,2)</f>
        <v>0</v>
      </c>
      <c r="N88" s="141"/>
      <c r="O88" s="141"/>
      <c r="P88" s="183"/>
      <c r="Q88" s="1"/>
      <c r="R88" s="1"/>
      <c r="S88" s="183">
        <f>ROUND((SUM(S86:S87))/1,2)</f>
        <v>0</v>
      </c>
      <c r="T88" s="2"/>
      <c r="U88" s="2"/>
      <c r="V88" s="190">
        <f>ROUND((SUM(V86:V87))/1,2)</f>
        <v>0</v>
      </c>
      <c r="W88" s="53"/>
    </row>
    <row r="89" spans="1:26" x14ac:dyDescent="0.3">
      <c r="A89" s="1"/>
      <c r="B89" s="198"/>
      <c r="C89" s="1"/>
      <c r="D89" s="1"/>
      <c r="E89" s="1"/>
      <c r="F89" s="1"/>
      <c r="G89" s="167"/>
      <c r="H89" s="133"/>
      <c r="I89" s="133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91"/>
      <c r="W89" s="53"/>
    </row>
    <row r="90" spans="1:26" x14ac:dyDescent="0.3">
      <c r="A90" s="10"/>
      <c r="B90" s="202"/>
      <c r="C90" s="10"/>
      <c r="D90" s="303" t="s">
        <v>58</v>
      </c>
      <c r="E90" s="303"/>
      <c r="F90" s="10"/>
      <c r="G90" s="173"/>
      <c r="H90" s="140"/>
      <c r="I90" s="142">
        <f>ROUND((SUM(I76:I89))/2,2)</f>
        <v>0</v>
      </c>
      <c r="J90" s="10"/>
      <c r="K90" s="10"/>
      <c r="L90" s="10">
        <f>ROUND((SUM(L76:L89))/2,2)</f>
        <v>0</v>
      </c>
      <c r="M90" s="10">
        <f>ROUND((SUM(M76:M89))/2,2)</f>
        <v>0</v>
      </c>
      <c r="N90" s="10"/>
      <c r="O90" s="10"/>
      <c r="P90" s="183"/>
      <c r="Q90" s="1"/>
      <c r="R90" s="1"/>
      <c r="S90" s="183">
        <f>ROUND((SUM(S76:S89))/2,2)</f>
        <v>0</v>
      </c>
      <c r="T90" s="1"/>
      <c r="U90" s="1"/>
      <c r="V90" s="190">
        <f>ROUND((SUM(V76:V89))/2,2)</f>
        <v>0</v>
      </c>
      <c r="W90" s="53"/>
    </row>
    <row r="91" spans="1:26" x14ac:dyDescent="0.3">
      <c r="A91" s="1"/>
      <c r="B91" s="204"/>
      <c r="C91" s="184"/>
      <c r="D91" s="300" t="s">
        <v>62</v>
      </c>
      <c r="E91" s="300"/>
      <c r="F91" s="184"/>
      <c r="G91" s="185"/>
      <c r="H91" s="186"/>
      <c r="I91" s="186">
        <f>ROUND((SUM(I76:I90))/3,2)</f>
        <v>0</v>
      </c>
      <c r="J91" s="184"/>
      <c r="K91" s="184">
        <f>ROUND((SUM(K76:K90))/3,2)</f>
        <v>0</v>
      </c>
      <c r="L91" s="184">
        <f>ROUND((SUM(L76:L90))/3,2)</f>
        <v>0</v>
      </c>
      <c r="M91" s="184">
        <f>ROUND((SUM(M76:M90))/3,2)</f>
        <v>0</v>
      </c>
      <c r="N91" s="184"/>
      <c r="O91" s="184"/>
      <c r="P91" s="185"/>
      <c r="Q91" s="184"/>
      <c r="R91" s="184"/>
      <c r="S91" s="185">
        <f>ROUND((SUM(S76:S90))/3,2)</f>
        <v>0</v>
      </c>
      <c r="T91" s="184"/>
      <c r="U91" s="184"/>
      <c r="V91" s="192">
        <f>ROUND((SUM(V76:V90))/3,2)</f>
        <v>0</v>
      </c>
      <c r="W91" s="53"/>
      <c r="Z91">
        <f>(SUM(Z76:Z90))</f>
        <v>0</v>
      </c>
    </row>
  </sheetData>
  <mergeCells count="59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49:I49"/>
    <mergeCell ref="F25:H25"/>
    <mergeCell ref="F26:H26"/>
    <mergeCell ref="F27:H27"/>
    <mergeCell ref="F28:G28"/>
    <mergeCell ref="F29:G29"/>
    <mergeCell ref="F30:G30"/>
    <mergeCell ref="B46:E46"/>
    <mergeCell ref="B47:E47"/>
    <mergeCell ref="B48:E48"/>
    <mergeCell ref="F46:H46"/>
    <mergeCell ref="F47:H47"/>
    <mergeCell ref="F48:H48"/>
    <mergeCell ref="D82:E82"/>
    <mergeCell ref="B65:V65"/>
    <mergeCell ref="H1:I1"/>
    <mergeCell ref="B67:E67"/>
    <mergeCell ref="B68:E68"/>
    <mergeCell ref="B69:E69"/>
    <mergeCell ref="I67:P67"/>
    <mergeCell ref="B55:D55"/>
    <mergeCell ref="B56:D56"/>
    <mergeCell ref="B57:D57"/>
    <mergeCell ref="B58:D58"/>
    <mergeCell ref="B59:D59"/>
    <mergeCell ref="B61:D61"/>
    <mergeCell ref="F31:G31"/>
    <mergeCell ref="B54:C54"/>
    <mergeCell ref="B44:V44"/>
    <mergeCell ref="D76:E76"/>
    <mergeCell ref="D77:E77"/>
    <mergeCell ref="D78:E78"/>
    <mergeCell ref="D79:E79"/>
    <mergeCell ref="D80:E80"/>
    <mergeCell ref="D91:E91"/>
    <mergeCell ref="D83:E83"/>
    <mergeCell ref="D84:E84"/>
    <mergeCell ref="D86:E86"/>
    <mergeCell ref="D87:E87"/>
    <mergeCell ref="D88:E88"/>
    <mergeCell ref="D90:E90"/>
  </mergeCells>
  <hyperlinks>
    <hyperlink ref="B1:C1" location="A2:A2" tooltip="Klikni na prechod ku Kryciemu listu..." display="Krycí list rozpočtu" xr:uid="{B56DEB72-2049-4268-9F1A-7C435B973971}"/>
    <hyperlink ref="E1:F1" location="A54:A54" tooltip="Klikni na prechod ku rekapitulácii..." display="Rekapitulácia rozpočtu" xr:uid="{B34B14BA-80B9-466F-BFAD-9A4C9277C7C8}"/>
    <hyperlink ref="H1:I1" location="B75:B75" tooltip="Klikni na prechod ku Rozpočet..." display="Rozpočet" xr:uid="{1DF982DE-8E5B-4C8F-80CC-B378E1DC544E}"/>
  </hyperlinks>
  <printOptions horizontalCentered="1" gridLines="1"/>
  <pageMargins left="1.1111111111111112E-2" right="1.1111111111111112E-2" top="0.75" bottom="0.75" header="0.3" footer="0.3"/>
  <pageSetup paperSize="9" scale="75" orientation="portrait" verticalDpi="0" r:id="rId1"/>
  <headerFooter>
    <oddHeader>&amp;C&amp;B&amp; Rozpočet Oprava miestnych komunikácií v obci Sačurov - ul. Staničná / Vlastný</oddHeader>
    <oddFooter>&amp;RStrana &amp;P z &amp;N    &amp;L&amp;7Spracované systémom Systematic® Kalkulus, tel.: 051 77 10 585</oddFooter>
  </headerFooter>
  <rowBreaks count="2" manualBreakCount="2">
    <brk id="40" max="16383" man="1"/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Rekapitulácia</vt:lpstr>
      <vt:lpstr>Krycí list stavby</vt:lpstr>
      <vt:lpstr>SO 15405</vt:lpstr>
      <vt:lpstr>'SO 15405'!Oblasť_tlače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JANKO</cp:lastModifiedBy>
  <dcterms:created xsi:type="dcterms:W3CDTF">2021-08-20T07:15:43Z</dcterms:created>
  <dcterms:modified xsi:type="dcterms:W3CDTF">2021-08-20T07:17:41Z</dcterms:modified>
</cp:coreProperties>
</file>